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P:\24년도★★\3.중소기업 정보보호 지원 사업\[08] 공급기업 모집 공고\2. 공고문\3. 최종\"/>
    </mc:Choice>
  </mc:AlternateContent>
  <bookViews>
    <workbookView xWindow="-120" yWindow="-120" windowWidth="29040" windowHeight="15720"/>
  </bookViews>
  <sheets>
    <sheet name="1. 신청서 " sheetId="2" r:id="rId1"/>
    <sheet name="2. 솔루션 소개서" sheetId="1" r:id="rId2"/>
    <sheet name="3. 단가 작성 서식" sheetId="4" r:id="rId3"/>
    <sheet name="4. 공급 제품 및 솔루션 분류체계" sheetId="3" r:id="rId4"/>
    <sheet name="신청서 정리(작성X)" sheetId="6" state="hidden" r:id="rId5"/>
    <sheet name="분류표(드랍박스)" sheetId="5" state="hidden" r:id="rId6"/>
  </sheets>
  <definedNames>
    <definedName name="_xlnm.Print_Area" localSheetId="0">'1. 신청서 '!$A$1:$P$40</definedName>
    <definedName name="_xlnm.Print_Area" localSheetId="2">'3. 단가 작성 서식'!$A$1:$L$22</definedName>
    <definedName name="공류10">'1. 신청서 '!$B$29</definedName>
    <definedName name="기업명">'1. 신청서 '!$E$4</definedName>
    <definedName name="납품1">'1. 신청서 '!$K$20</definedName>
    <definedName name="납품10">'1. 신청서 '!$K$29</definedName>
    <definedName name="납품11">'1. 신청서 '!$K$30</definedName>
    <definedName name="납품12">'1. 신청서 '!$K$31</definedName>
    <definedName name="납품13">'1. 신청서 '!$K$32</definedName>
    <definedName name="납품14">'1. 신청서 '!$K$33</definedName>
    <definedName name="납품15">'1. 신청서 '!$K$34</definedName>
    <definedName name="납품2">'1. 신청서 '!$K$21</definedName>
    <definedName name="납품3">'1. 신청서 '!$K$22</definedName>
    <definedName name="납품4">'1. 신청서 '!$K$23</definedName>
    <definedName name="납품5">'1. 신청서 '!$K$24</definedName>
    <definedName name="납품6">'1. 신청서 '!$K$25</definedName>
    <definedName name="납품7">'1. 신청서 '!$K$26</definedName>
    <definedName name="납품8">'1. 신청서 '!$K$27</definedName>
    <definedName name="납품9">'1. 신청서 '!$K$28</definedName>
    <definedName name="년">'1. 신청서 '!$L$5</definedName>
    <definedName name="대표자">'1. 신청서 '!$E$5</definedName>
    <definedName name="매출액">'1. 신청서 '!$G$13</definedName>
    <definedName name="사업자등록번호">'1. 신청서 '!$E$6</definedName>
    <definedName name="소재지">'1. 신청서 '!$E$7</definedName>
    <definedName name="솔루션유형">'4. 공급 제품 및 솔루션 분류체계'!$D$4:$D$35</definedName>
    <definedName name="솔유형1">'1. 신청서 '!$M$20</definedName>
    <definedName name="솔유형10">'1. 신청서 '!$M$29</definedName>
    <definedName name="솔유형11">'1. 신청서 '!$M$30</definedName>
    <definedName name="솔유형12">'1. 신청서 '!$M$31</definedName>
    <definedName name="솔유형13">'1. 신청서 '!$M$32</definedName>
    <definedName name="솔유형14">'1. 신청서 '!$M$33</definedName>
    <definedName name="솔유형15">'1. 신청서 '!$M$34</definedName>
    <definedName name="솔유형2">'1. 신청서 '!$M$21</definedName>
    <definedName name="솔유형3">'1. 신청서 '!$M$22</definedName>
    <definedName name="솔유형4">'1. 신청서 '!$M$23</definedName>
    <definedName name="솔유형5">'1. 신청서 '!$M$24</definedName>
    <definedName name="솔유형6">'1. 신청서 '!$M$25</definedName>
    <definedName name="솔유형7">'1. 신청서 '!$M$26</definedName>
    <definedName name="솔유형8">'1. 신청서 '!$M$27</definedName>
    <definedName name="솔유형9">'1. 신청서 '!$M$28</definedName>
    <definedName name="월">'1. 신청서 '!$O$5</definedName>
    <definedName name="유통기업명">'1. 신청서 '!$E$10</definedName>
    <definedName name="유형1">'4. 공급 제품 및 솔루션 분류체계'!$C$4</definedName>
    <definedName name="유형10">'4. 공급 제품 및 솔루션 분류체계'!$C$14</definedName>
    <definedName name="유형11">'4. 공급 제품 및 솔루션 분류체계'!$C$15</definedName>
    <definedName name="유형12">'4. 공급 제품 및 솔루션 분류체계'!$C$16</definedName>
    <definedName name="유형13">'4. 공급 제품 및 솔루션 분류체계'!$C$17</definedName>
    <definedName name="유형14">'4. 공급 제품 및 솔루션 분류체계'!$C$18</definedName>
    <definedName name="유형15">'4. 공급 제품 및 솔루션 분류체계'!$C$19</definedName>
    <definedName name="유형16">'4. 공급 제품 및 솔루션 분류체계'!$C$20</definedName>
    <definedName name="유형17">'4. 공급 제품 및 솔루션 분류체계'!$C$21</definedName>
    <definedName name="유형18">'4. 공급 제품 및 솔루션 분류체계'!$C$22</definedName>
    <definedName name="유형19">'4. 공급 제품 및 솔루션 분류체계'!$C$23</definedName>
    <definedName name="유형20">'4. 공급 제품 및 솔루션 분류체계'!$C$24</definedName>
    <definedName name="유형21">'4. 공급 제품 및 솔루션 분류체계'!$C$25</definedName>
    <definedName name="유형22">'4. 공급 제품 및 솔루션 분류체계'!$C$26</definedName>
    <definedName name="유형23">'4. 공급 제품 및 솔루션 분류체계'!$C$27</definedName>
    <definedName name="유형24">'4. 공급 제품 및 솔루션 분류체계'!$C$28</definedName>
    <definedName name="유형25">'4. 공급 제품 및 솔루션 분류체계'!$C$29</definedName>
    <definedName name="유형26">'4. 공급 제품 및 솔루션 분류체계'!$C$30</definedName>
    <definedName name="유형27">'4. 공급 제품 및 솔루션 분류체계'!$C$31</definedName>
    <definedName name="유형28">'4. 공급 제품 및 솔루션 분류체계'!$C$32</definedName>
    <definedName name="유형29">'4. 공급 제품 및 솔루션 분류체계'!$C$33</definedName>
    <definedName name="유형3">'4. 공급 제품 및 솔루션 분류체계'!$C$8</definedName>
    <definedName name="유형30">'4. 공급 제품 및 솔루션 분류체계'!$C$34</definedName>
    <definedName name="유형31">'4. 공급 제품 및 솔루션 분류체계'!$C$35</definedName>
    <definedName name="유형4">'4. 공급 제품 및 솔루션 분류체계'!$C$9</definedName>
    <definedName name="유형5">'4. 공급 제품 및 솔루션 분류체계'!$C$10</definedName>
    <definedName name="유형6">'4. 공급 제품 및 솔루션 분류체계'!$C$11</definedName>
    <definedName name="유형7">'4. 공급 제품 및 솔루션 분류체계'!$C$11</definedName>
    <definedName name="유형8">'4. 공급 제품 및 솔루션 분류체계'!$C$12</definedName>
    <definedName name="유형9">'4. 공급 제품 및 솔루션 분류체계'!$C$13</definedName>
    <definedName name="인증1">'1. 신청서 '!$I$20</definedName>
    <definedName name="인증10">'1. 신청서 '!$I$29</definedName>
    <definedName name="인증11">'1. 신청서 '!$I$30</definedName>
    <definedName name="인증12">'1. 신청서 '!$I$31</definedName>
    <definedName name="인증13">'1. 신청서 '!$I$32</definedName>
    <definedName name="인증14">'1. 신청서 '!$I$33</definedName>
    <definedName name="인증15">'1. 신청서 '!$I$34</definedName>
    <definedName name="인증2">'1. 신청서 '!$I$21</definedName>
    <definedName name="인증3">'1. 신청서 '!$I$22</definedName>
    <definedName name="인증4">'1. 신청서 '!$I$23</definedName>
    <definedName name="인증5">'1. 신청서 '!$I$24</definedName>
    <definedName name="인증6">'1. 신청서 '!$I$25</definedName>
    <definedName name="인증7">'1. 신청서 '!$I$26</definedName>
    <definedName name="인증8">'1. 신청서 '!$I$27</definedName>
    <definedName name="인증9">'1. 신청서 '!$I$28</definedName>
    <definedName name="전담인력수">'1. 신청서 '!$E$15</definedName>
    <definedName name="제품1">'1. 신청서 '!$E$20</definedName>
    <definedName name="제품10">'1. 신청서 '!$E$29</definedName>
    <definedName name="제품11">'1. 신청서 '!$E$30</definedName>
    <definedName name="제품12">'1. 신청서 '!$E$31</definedName>
    <definedName name="제품13">'1. 신청서 '!$E$32</definedName>
    <definedName name="제품14">'1. 신청서 '!$E$33</definedName>
    <definedName name="제품15">'1. 신청서 '!$E$34</definedName>
    <definedName name="제품2">'1. 신청서 '!$E$21</definedName>
    <definedName name="제품3">'1. 신청서 '!$E$22</definedName>
    <definedName name="제품4">'1. 신청서 '!$E$23</definedName>
    <definedName name="제품5">'1. 신청서 '!$E$24</definedName>
    <definedName name="제품6">'1. 신청서 '!$E$25</definedName>
    <definedName name="제품7">'1. 신청서 '!$E$26</definedName>
    <definedName name="제품8">'1. 신청서 '!$E$27</definedName>
    <definedName name="제품9">'1. 신청서 '!$E$28</definedName>
    <definedName name="제품명1">'1. 신청서 '!$D$20</definedName>
    <definedName name="제품명10">'1. 신청서 '!$D$29</definedName>
    <definedName name="제품명11">'1. 신청서 '!$D$30</definedName>
    <definedName name="제품명12">'1. 신청서 '!$D$31</definedName>
    <definedName name="제품명13">'1. 신청서 '!$D$32</definedName>
    <definedName name="제품명14">'1. 신청서 '!$D$33</definedName>
    <definedName name="제품명15">'1. 신청서 '!$D$34</definedName>
    <definedName name="제품명2">'1. 신청서 '!$D$21</definedName>
    <definedName name="제품명3">'1. 신청서 '!$D$22</definedName>
    <definedName name="제품명4">'1. 신청서 '!$D$23</definedName>
    <definedName name="제품명5">'1. 신청서 '!$D$24</definedName>
    <definedName name="제품명6">'1. 신청서 '!$D$25</definedName>
    <definedName name="제품명7">'1. 신청서 '!$D$26</definedName>
    <definedName name="제품명8">'1. 신청서 '!$D$27</definedName>
    <definedName name="제품명9">'1. 신청서 '!$D$28</definedName>
    <definedName name="종ㄹ휴13">'1. 신청서 '!$B$32</definedName>
    <definedName name="종류1">'1. 신청서 '!$B$20</definedName>
    <definedName name="종류11">'1. 신청서 '!$B$30</definedName>
    <definedName name="종류12">'1. 신청서 '!$B$31</definedName>
    <definedName name="종류14">'1. 신청서 '!$B$33</definedName>
    <definedName name="종류15">'1. 신청서 '!$B$34</definedName>
    <definedName name="종류2">'1. 신청서 '!$B$21</definedName>
    <definedName name="종류3">'1. 신청서 '!$B$22</definedName>
    <definedName name="종류4">'1. 신청서 '!$B$23</definedName>
    <definedName name="종류5">'1. 신청서 '!$B$24</definedName>
    <definedName name="종류6">'1. 신청서 '!$B$25</definedName>
    <definedName name="종류7">'1. 신청서 '!$B$26</definedName>
    <definedName name="종류8">'1. 신청서 '!$B$27</definedName>
    <definedName name="종류9">'1. 신청서 '!$B$28</definedName>
    <definedName name="종업원수">'1. 신청서 '!$E$14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6" l="1"/>
  <c r="N5" i="6" s="1"/>
  <c r="O19" i="6"/>
  <c r="M19" i="6"/>
  <c r="M18" i="6"/>
  <c r="M17" i="6"/>
  <c r="M16" i="6"/>
  <c r="M15" i="6"/>
  <c r="M14" i="6"/>
  <c r="M13" i="6"/>
  <c r="M12" i="6"/>
  <c r="M11" i="6"/>
  <c r="M10" i="6"/>
  <c r="M9" i="6"/>
  <c r="M8" i="6"/>
  <c r="M7" i="6"/>
  <c r="M6" i="6"/>
  <c r="M5" i="6"/>
  <c r="K19" i="6"/>
  <c r="K18" i="6"/>
  <c r="K17" i="6"/>
  <c r="K16" i="6"/>
  <c r="K15" i="6"/>
  <c r="K14" i="6"/>
  <c r="K13" i="6"/>
  <c r="K12" i="6"/>
  <c r="K11" i="6"/>
  <c r="K10" i="6"/>
  <c r="K9" i="6"/>
  <c r="K8" i="6"/>
  <c r="K7" i="6"/>
  <c r="K6" i="6"/>
  <c r="K5" i="6"/>
  <c r="J19" i="6"/>
  <c r="J18" i="6"/>
  <c r="J17" i="6"/>
  <c r="J16" i="6"/>
  <c r="J15" i="6"/>
  <c r="J14" i="6"/>
  <c r="J13" i="6"/>
  <c r="J12" i="6"/>
  <c r="J11" i="6"/>
  <c r="J10" i="6"/>
  <c r="J9" i="6"/>
  <c r="J8" i="6"/>
  <c r="J7" i="6"/>
  <c r="J6" i="6"/>
  <c r="J5" i="6"/>
  <c r="I19" i="6"/>
  <c r="I18" i="6"/>
  <c r="I17" i="6"/>
  <c r="I16" i="6"/>
  <c r="I15" i="6"/>
  <c r="I14" i="6"/>
  <c r="I13" i="6"/>
  <c r="I12" i="6"/>
  <c r="I11" i="6"/>
  <c r="I10" i="6"/>
  <c r="I9" i="6"/>
  <c r="I8" i="6"/>
  <c r="I7" i="6"/>
  <c r="I6" i="6"/>
  <c r="I5" i="6"/>
  <c r="L19" i="6"/>
  <c r="N19" i="6" s="1"/>
  <c r="L18" i="6"/>
  <c r="N18" i="6" s="1"/>
  <c r="L17" i="6"/>
  <c r="N17" i="6" s="1"/>
  <c r="L16" i="6"/>
  <c r="N16" i="6" s="1"/>
  <c r="L15" i="6"/>
  <c r="N15" i="6" s="1"/>
  <c r="L14" i="6"/>
  <c r="N14" i="6" s="1"/>
  <c r="L13" i="6"/>
  <c r="N13" i="6" s="1"/>
  <c r="L12" i="6"/>
  <c r="N12" i="6" s="1"/>
  <c r="L11" i="6"/>
  <c r="N11" i="6" s="1"/>
  <c r="L10" i="6"/>
  <c r="N10" i="6" s="1"/>
  <c r="L9" i="6"/>
  <c r="N9" i="6" s="1"/>
  <c r="L8" i="6"/>
  <c r="N8" i="6" s="1"/>
  <c r="L7" i="6"/>
  <c r="N7" i="6" s="1"/>
  <c r="L6" i="6"/>
  <c r="N6" i="6" s="1"/>
  <c r="F19" i="6"/>
  <c r="F18" i="6"/>
  <c r="O18" i="6" s="1"/>
  <c r="F17" i="6"/>
  <c r="O17" i="6" s="1"/>
  <c r="F16" i="6"/>
  <c r="O16" i="6" s="1"/>
  <c r="F15" i="6"/>
  <c r="O15" i="6" s="1"/>
  <c r="F14" i="6"/>
  <c r="O14" i="6" s="1"/>
  <c r="F13" i="6"/>
  <c r="O13" i="6" s="1"/>
  <c r="F12" i="6"/>
  <c r="O12" i="6" s="1"/>
  <c r="F11" i="6"/>
  <c r="O11" i="6" s="1"/>
  <c r="F10" i="6"/>
  <c r="O10" i="6" s="1"/>
  <c r="F9" i="6"/>
  <c r="O9" i="6" s="1"/>
  <c r="F8" i="6"/>
  <c r="O8" i="6" s="1"/>
  <c r="F7" i="6"/>
  <c r="O7" i="6" s="1"/>
  <c r="F6" i="6"/>
  <c r="O6" i="6" s="1"/>
  <c r="F5" i="6"/>
  <c r="O5" i="6" s="1"/>
  <c r="E19" i="6"/>
  <c r="E18" i="6"/>
  <c r="E17" i="6"/>
  <c r="E16" i="6"/>
  <c r="E15" i="6"/>
  <c r="E14" i="6"/>
  <c r="E13" i="6"/>
  <c r="E12" i="6"/>
  <c r="E11" i="6"/>
  <c r="E10" i="6"/>
  <c r="E9" i="6"/>
  <c r="E8" i="6"/>
  <c r="E7" i="6"/>
  <c r="E6" i="6"/>
  <c r="E5" i="6"/>
  <c r="H19" i="6"/>
  <c r="Q19" i="6" s="1"/>
  <c r="G19" i="6"/>
  <c r="P19" i="6" s="1"/>
  <c r="H18" i="6"/>
  <c r="Q18" i="6" s="1"/>
  <c r="G18" i="6"/>
  <c r="P18" i="6" s="1"/>
  <c r="H17" i="6"/>
  <c r="Q17" i="6" s="1"/>
  <c r="G17" i="6"/>
  <c r="P17" i="6" s="1"/>
  <c r="H16" i="6"/>
  <c r="Q16" i="6" s="1"/>
  <c r="G16" i="6"/>
  <c r="P16" i="6" s="1"/>
  <c r="H15" i="6"/>
  <c r="Q15" i="6" s="1"/>
  <c r="G15" i="6"/>
  <c r="P15" i="6" s="1"/>
  <c r="H14" i="6"/>
  <c r="Q14" i="6" s="1"/>
  <c r="G14" i="6"/>
  <c r="P14" i="6" s="1"/>
  <c r="H13" i="6"/>
  <c r="Q13" i="6" s="1"/>
  <c r="G13" i="6"/>
  <c r="P13" i="6" s="1"/>
  <c r="H12" i="6"/>
  <c r="Q12" i="6" s="1"/>
  <c r="G12" i="6"/>
  <c r="P12" i="6" s="1"/>
  <c r="H11" i="6"/>
  <c r="Q11" i="6" s="1"/>
  <c r="G11" i="6"/>
  <c r="P11" i="6" s="1"/>
  <c r="H10" i="6"/>
  <c r="Q10" i="6" s="1"/>
  <c r="G10" i="6"/>
  <c r="P10" i="6" s="1"/>
  <c r="H9" i="6"/>
  <c r="Q9" i="6" s="1"/>
  <c r="G9" i="6"/>
  <c r="P9" i="6" s="1"/>
  <c r="H8" i="6"/>
  <c r="Q8" i="6" s="1"/>
  <c r="G8" i="6"/>
  <c r="P8" i="6" s="1"/>
  <c r="H7" i="6"/>
  <c r="Q7" i="6" s="1"/>
  <c r="G7" i="6"/>
  <c r="P7" i="6" s="1"/>
  <c r="H6" i="6"/>
  <c r="Q6" i="6" s="1"/>
  <c r="G6" i="6"/>
  <c r="P6" i="6" s="1"/>
  <c r="H5" i="6"/>
  <c r="Q5" i="6" s="1"/>
  <c r="G5" i="6"/>
  <c r="P5" i="6" s="1"/>
  <c r="D19" i="6"/>
  <c r="C19" i="6"/>
  <c r="B19" i="6"/>
  <c r="D18" i="6"/>
  <c r="C18" i="6"/>
  <c r="B18" i="6"/>
  <c r="D17" i="6"/>
  <c r="C17" i="6"/>
  <c r="B17" i="6"/>
  <c r="D16" i="6"/>
  <c r="C16" i="6"/>
  <c r="B16" i="6"/>
  <c r="D15" i="6"/>
  <c r="C15" i="6"/>
  <c r="B15" i="6"/>
  <c r="D14" i="6"/>
  <c r="C14" i="6"/>
  <c r="B14" i="6"/>
  <c r="D13" i="6"/>
  <c r="C13" i="6"/>
  <c r="B13" i="6"/>
  <c r="D12" i="6"/>
  <c r="C12" i="6"/>
  <c r="B12" i="6"/>
  <c r="D11" i="6"/>
  <c r="C11" i="6"/>
  <c r="B11" i="6"/>
  <c r="D10" i="6"/>
  <c r="C10" i="6"/>
  <c r="B10" i="6"/>
  <c r="D9" i="6"/>
  <c r="C9" i="6"/>
  <c r="B9" i="6"/>
  <c r="D8" i="6"/>
  <c r="C8" i="6"/>
  <c r="B8" i="6"/>
  <c r="D7" i="6"/>
  <c r="C7" i="6"/>
  <c r="B7" i="6"/>
  <c r="D6" i="6"/>
  <c r="C6" i="6"/>
  <c r="B6" i="6"/>
  <c r="C5" i="6" l="1"/>
  <c r="D5" i="6"/>
  <c r="B5" i="6"/>
</calcChain>
</file>

<file path=xl/comments1.xml><?xml version="1.0" encoding="utf-8"?>
<comments xmlns="http://schemas.openxmlformats.org/spreadsheetml/2006/main">
  <authors>
    <author>김진주</author>
  </authors>
  <commentList>
    <comment ref="E14" authorId="0" shapeId="0">
      <text>
        <r>
          <rPr>
            <b/>
            <sz val="9"/>
            <color indexed="81"/>
            <rFont val="돋움"/>
            <family val="3"/>
            <charset val="129"/>
          </rPr>
          <t>종업원</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입력</t>
        </r>
        <r>
          <rPr>
            <sz val="9"/>
            <color indexed="81"/>
            <rFont val="Tahoma"/>
            <family val="2"/>
          </rPr>
          <t xml:space="preserve">
(</t>
        </r>
        <r>
          <rPr>
            <sz val="9"/>
            <color indexed="81"/>
            <rFont val="돋움"/>
            <family val="3"/>
            <charset val="129"/>
          </rPr>
          <t>고용</t>
        </r>
        <r>
          <rPr>
            <sz val="9"/>
            <color indexed="81"/>
            <rFont val="Tahoma"/>
            <family val="2"/>
          </rPr>
          <t xml:space="preserve"> </t>
        </r>
        <r>
          <rPr>
            <sz val="9"/>
            <color indexed="81"/>
            <rFont val="돋움"/>
            <family val="3"/>
            <charset val="129"/>
          </rPr>
          <t>형태를</t>
        </r>
        <r>
          <rPr>
            <sz val="9"/>
            <color indexed="81"/>
            <rFont val="Tahoma"/>
            <family val="2"/>
          </rPr>
          <t xml:space="preserve"> </t>
        </r>
        <r>
          <rPr>
            <sz val="9"/>
            <color indexed="81"/>
            <rFont val="돋움"/>
            <family val="3"/>
            <charset val="129"/>
          </rPr>
          <t>불문하고</t>
        </r>
        <r>
          <rPr>
            <sz val="9"/>
            <color indexed="81"/>
            <rFont val="Tahoma"/>
            <family val="2"/>
          </rPr>
          <t xml:space="preserve"> </t>
        </r>
        <r>
          <rPr>
            <sz val="9"/>
            <color indexed="81"/>
            <rFont val="돋움"/>
            <family val="3"/>
            <charset val="129"/>
          </rPr>
          <t>신청일</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기업에</t>
        </r>
        <r>
          <rPr>
            <sz val="9"/>
            <color indexed="81"/>
            <rFont val="Tahoma"/>
            <family val="2"/>
          </rPr>
          <t xml:space="preserve"> </t>
        </r>
        <r>
          <rPr>
            <sz val="9"/>
            <color indexed="81"/>
            <rFont val="돋움"/>
            <family val="3"/>
            <charset val="129"/>
          </rPr>
          <t>직접</t>
        </r>
        <r>
          <rPr>
            <sz val="9"/>
            <color indexed="81"/>
            <rFont val="Tahoma"/>
            <family val="2"/>
          </rPr>
          <t xml:space="preserve"> </t>
        </r>
        <r>
          <rPr>
            <sz val="9"/>
            <color indexed="81"/>
            <rFont val="돋움"/>
            <family val="3"/>
            <charset val="129"/>
          </rPr>
          <t>고용된</t>
        </r>
        <r>
          <rPr>
            <sz val="9"/>
            <color indexed="81"/>
            <rFont val="Tahoma"/>
            <family val="2"/>
          </rPr>
          <t xml:space="preserve"> </t>
        </r>
        <r>
          <rPr>
            <sz val="9"/>
            <color indexed="81"/>
            <rFont val="돋움"/>
            <family val="3"/>
            <charset val="129"/>
          </rPr>
          <t>근로자</t>
        </r>
        <r>
          <rPr>
            <sz val="9"/>
            <color indexed="81"/>
            <rFont val="Tahoma"/>
            <family val="2"/>
          </rPr>
          <t xml:space="preserve"> </t>
        </r>
        <r>
          <rPr>
            <sz val="9"/>
            <color indexed="81"/>
            <rFont val="돋움"/>
            <family val="3"/>
            <charset val="129"/>
          </rPr>
          <t>수</t>
        </r>
        <r>
          <rPr>
            <sz val="9"/>
            <color indexed="81"/>
            <rFont val="Tahoma"/>
            <family val="2"/>
          </rPr>
          <t xml:space="preserve">)
</t>
        </r>
      </text>
    </comment>
    <comment ref="E15" authorId="0" shapeId="0">
      <text>
        <r>
          <rPr>
            <b/>
            <sz val="9"/>
            <color indexed="81"/>
            <rFont val="돋움"/>
            <family val="3"/>
            <charset val="129"/>
          </rPr>
          <t>기업</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설치</t>
        </r>
        <r>
          <rPr>
            <b/>
            <sz val="9"/>
            <color indexed="81"/>
            <rFont val="Tahoma"/>
            <family val="2"/>
          </rPr>
          <t xml:space="preserve">, </t>
        </r>
        <r>
          <rPr>
            <b/>
            <sz val="9"/>
            <color indexed="81"/>
            <rFont val="돋움"/>
            <family val="3"/>
            <charset val="129"/>
          </rPr>
          <t>진단</t>
        </r>
        <r>
          <rPr>
            <b/>
            <sz val="9"/>
            <color indexed="81"/>
            <rFont val="Tahoma"/>
            <family val="2"/>
          </rPr>
          <t xml:space="preserve">, </t>
        </r>
        <r>
          <rPr>
            <b/>
            <sz val="9"/>
            <color indexed="81"/>
            <rFont val="돋움"/>
            <family val="3"/>
            <charset val="129"/>
          </rPr>
          <t>하자보수</t>
        </r>
        <r>
          <rPr>
            <b/>
            <sz val="9"/>
            <color indexed="81"/>
            <rFont val="Tahoma"/>
            <family val="2"/>
          </rPr>
          <t xml:space="preserve"> </t>
        </r>
        <r>
          <rPr>
            <b/>
            <sz val="9"/>
            <color indexed="81"/>
            <rFont val="돋움"/>
            <family val="3"/>
            <charset val="129"/>
          </rPr>
          <t>등의</t>
        </r>
        <r>
          <rPr>
            <b/>
            <sz val="9"/>
            <color indexed="81"/>
            <rFont val="Tahoma"/>
            <family val="2"/>
          </rPr>
          <t xml:space="preserve"> </t>
        </r>
        <r>
          <rPr>
            <b/>
            <sz val="9"/>
            <color indexed="81"/>
            <rFont val="돋움"/>
            <family val="3"/>
            <charset val="129"/>
          </rPr>
          <t>지원</t>
        </r>
        <r>
          <rPr>
            <b/>
            <sz val="9"/>
            <color indexed="81"/>
            <rFont val="Tahoma"/>
            <family val="2"/>
          </rPr>
          <t xml:space="preserve"> </t>
        </r>
        <r>
          <rPr>
            <b/>
            <sz val="9"/>
            <color indexed="81"/>
            <rFont val="돋움"/>
            <family val="3"/>
            <charset val="129"/>
          </rPr>
          <t>인력</t>
        </r>
        <r>
          <rPr>
            <b/>
            <sz val="9"/>
            <color indexed="81"/>
            <rFont val="Tahoma"/>
            <family val="2"/>
          </rPr>
          <t xml:space="preserve"> </t>
        </r>
        <r>
          <rPr>
            <b/>
            <sz val="9"/>
            <color indexed="81"/>
            <rFont val="돋움"/>
            <family val="3"/>
            <charset val="129"/>
          </rPr>
          <t>수</t>
        </r>
      </text>
    </comment>
    <comment ref="E16" authorId="0" shapeId="0">
      <text>
        <r>
          <rPr>
            <b/>
            <sz val="9"/>
            <color indexed="81"/>
            <rFont val="돋움"/>
            <family val="3"/>
            <charset val="129"/>
          </rPr>
          <t>네트워크</t>
        </r>
        <r>
          <rPr>
            <b/>
            <sz val="9"/>
            <color indexed="81"/>
            <rFont val="Tahoma"/>
            <family val="2"/>
          </rPr>
          <t xml:space="preserve"> </t>
        </r>
        <r>
          <rPr>
            <b/>
            <sz val="9"/>
            <color indexed="81"/>
            <rFont val="돋움"/>
            <family val="3"/>
            <charset val="129"/>
          </rPr>
          <t>장비</t>
        </r>
        <r>
          <rPr>
            <b/>
            <sz val="9"/>
            <color indexed="81"/>
            <rFont val="Tahoma"/>
            <family val="2"/>
          </rPr>
          <t xml:space="preserve">, </t>
        </r>
        <r>
          <rPr>
            <b/>
            <sz val="9"/>
            <color indexed="81"/>
            <rFont val="돋움"/>
            <family val="3"/>
            <charset val="129"/>
          </rPr>
          <t>백신</t>
        </r>
        <r>
          <rPr>
            <b/>
            <sz val="9"/>
            <color indexed="81"/>
            <rFont val="Tahoma"/>
            <family val="2"/>
          </rPr>
          <t xml:space="preserve"> </t>
        </r>
        <r>
          <rPr>
            <b/>
            <sz val="9"/>
            <color indexed="81"/>
            <rFont val="돋움"/>
            <family val="3"/>
            <charset val="129"/>
          </rPr>
          <t>개발</t>
        </r>
        <r>
          <rPr>
            <b/>
            <sz val="9"/>
            <color indexed="81"/>
            <rFont val="Tahoma"/>
            <family val="2"/>
          </rPr>
          <t xml:space="preserve">, DLP </t>
        </r>
        <r>
          <rPr>
            <b/>
            <sz val="9"/>
            <color indexed="81"/>
            <rFont val="돋움"/>
            <family val="3"/>
            <charset val="129"/>
          </rPr>
          <t>개발</t>
        </r>
        <r>
          <rPr>
            <b/>
            <sz val="9"/>
            <color indexed="81"/>
            <rFont val="Tahoma"/>
            <family val="2"/>
          </rPr>
          <t xml:space="preserve"> </t>
        </r>
        <r>
          <rPr>
            <b/>
            <sz val="9"/>
            <color indexed="81"/>
            <rFont val="돋움"/>
            <family val="3"/>
            <charset val="129"/>
          </rPr>
          <t>등</t>
        </r>
      </text>
    </comment>
  </commentList>
</comments>
</file>

<file path=xl/comments2.xml><?xml version="1.0" encoding="utf-8"?>
<comments xmlns="http://schemas.openxmlformats.org/spreadsheetml/2006/main">
  <authors>
    <author>kisia</author>
    <author>김진주</author>
  </authors>
  <commentList>
    <comment ref="E17"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U17"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AK17"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E21" authorId="1" shapeId="0">
      <text>
        <r>
          <rPr>
            <b/>
            <sz val="9"/>
            <color indexed="81"/>
            <rFont val="돋움"/>
            <family val="3"/>
            <charset val="129"/>
          </rPr>
          <t>해당 솔루션 도입이 필요한 기업
(예) 원격근무 도입을 준비중인 영세기업 등</t>
        </r>
      </text>
    </comment>
    <comment ref="U21" authorId="1" shapeId="0">
      <text>
        <r>
          <rPr>
            <b/>
            <sz val="9"/>
            <color indexed="81"/>
            <rFont val="돋움"/>
            <family val="3"/>
            <charset val="129"/>
          </rPr>
          <t>해당 솔루션 도입이 필요한 기업
(예) 원격근무 도입을 준비중인 영세기업 등</t>
        </r>
      </text>
    </comment>
    <comment ref="AK21" authorId="1" shapeId="0">
      <text>
        <r>
          <rPr>
            <b/>
            <sz val="9"/>
            <color indexed="81"/>
            <rFont val="돋움"/>
            <family val="3"/>
            <charset val="129"/>
          </rPr>
          <t>해당 솔루션 도입이 필요한 기업
(예) 원격근무 도입을 준비중인 영세기업 등</t>
        </r>
      </text>
    </comment>
    <comment ref="E35"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U35"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AK35"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I37"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Y37"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AO37"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A41"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Q41"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AG41"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E66"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U66"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AK66"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E70" authorId="1" shapeId="0">
      <text>
        <r>
          <rPr>
            <b/>
            <sz val="9"/>
            <color indexed="81"/>
            <rFont val="돋움"/>
            <family val="3"/>
            <charset val="129"/>
          </rPr>
          <t>해당 솔루션 도입이 필요한 기업
(예) 원격근무 도입을 준비중인 영세기업 등</t>
        </r>
      </text>
    </comment>
    <comment ref="U70" authorId="1" shapeId="0">
      <text>
        <r>
          <rPr>
            <b/>
            <sz val="9"/>
            <color indexed="81"/>
            <rFont val="돋움"/>
            <family val="3"/>
            <charset val="129"/>
          </rPr>
          <t>해당 솔루션 도입이 필요한 기업
(예) 원격근무 도입을 준비중인 영세기업 등</t>
        </r>
      </text>
    </comment>
    <comment ref="AK70" authorId="1" shapeId="0">
      <text>
        <r>
          <rPr>
            <b/>
            <sz val="9"/>
            <color indexed="81"/>
            <rFont val="돋움"/>
            <family val="3"/>
            <charset val="129"/>
          </rPr>
          <t>해당 솔루션 도입이 필요한 기업
(예) 원격근무 도입을 준비중인 영세기업 등</t>
        </r>
      </text>
    </comment>
    <comment ref="E84"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U84"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AK84"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I86"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Y86"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AO86"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A90"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Q90"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AG90"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E116"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U116"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AK116" authorId="0" shapeId="0">
      <text>
        <r>
          <rPr>
            <sz val="9"/>
            <color indexed="81"/>
            <rFont val="돋움"/>
            <family val="3"/>
            <charset val="129"/>
          </rPr>
          <t>제품의</t>
        </r>
        <r>
          <rPr>
            <sz val="9"/>
            <color indexed="81"/>
            <rFont val="Tahoma"/>
            <family val="2"/>
          </rPr>
          <t xml:space="preserve"> </t>
        </r>
        <r>
          <rPr>
            <sz val="9"/>
            <color indexed="81"/>
            <rFont val="돋움"/>
            <family val="3"/>
            <charset val="129"/>
          </rPr>
          <t>개요</t>
        </r>
        <r>
          <rPr>
            <sz val="9"/>
            <color indexed="81"/>
            <rFont val="Tahoma"/>
            <family val="2"/>
          </rPr>
          <t xml:space="preserve">, </t>
        </r>
        <r>
          <rPr>
            <sz val="9"/>
            <color indexed="81"/>
            <rFont val="돋움"/>
            <family val="3"/>
            <charset val="129"/>
          </rPr>
          <t>특장점
보유</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등은</t>
        </r>
        <r>
          <rPr>
            <sz val="9"/>
            <color indexed="81"/>
            <rFont val="Tahoma"/>
            <family val="2"/>
          </rPr>
          <t xml:space="preserve"> 
</t>
        </r>
        <r>
          <rPr>
            <sz val="9"/>
            <color indexed="81"/>
            <rFont val="돋움"/>
            <family val="3"/>
            <charset val="129"/>
          </rPr>
          <t>작성하신</t>
        </r>
        <r>
          <rPr>
            <sz val="9"/>
            <color indexed="81"/>
            <rFont val="Tahoma"/>
            <family val="2"/>
          </rPr>
          <t xml:space="preserve"> </t>
        </r>
        <r>
          <rPr>
            <sz val="9"/>
            <color indexed="81"/>
            <rFont val="돋움"/>
            <family val="3"/>
            <charset val="129"/>
          </rPr>
          <t>데로
수요기업에</t>
        </r>
        <r>
          <rPr>
            <sz val="9"/>
            <color indexed="81"/>
            <rFont val="Tahoma"/>
            <family val="2"/>
          </rPr>
          <t xml:space="preserve"> </t>
        </r>
        <r>
          <rPr>
            <sz val="9"/>
            <color indexed="81"/>
            <rFont val="돋움"/>
            <family val="3"/>
            <charset val="129"/>
          </rPr>
          <t>배포할</t>
        </r>
        <r>
          <rPr>
            <sz val="9"/>
            <color indexed="81"/>
            <rFont val="Tahoma"/>
            <family val="2"/>
          </rPr>
          <t xml:space="preserve"> </t>
        </r>
        <r>
          <rPr>
            <sz val="9"/>
            <color indexed="81"/>
            <rFont val="돋움"/>
            <family val="3"/>
            <charset val="129"/>
          </rPr>
          <t>사업</t>
        </r>
        <r>
          <rPr>
            <sz val="9"/>
            <color indexed="81"/>
            <rFont val="Tahoma"/>
            <family val="2"/>
          </rPr>
          <t xml:space="preserve"> </t>
        </r>
        <r>
          <rPr>
            <sz val="9"/>
            <color indexed="81"/>
            <rFont val="돋움"/>
            <family val="3"/>
            <charset val="129"/>
          </rPr>
          <t>안내자료에</t>
        </r>
        <r>
          <rPr>
            <sz val="9"/>
            <color indexed="81"/>
            <rFont val="Tahoma"/>
            <family val="2"/>
          </rPr>
          <t xml:space="preserve"> </t>
        </r>
        <r>
          <rPr>
            <sz val="9"/>
            <color indexed="81"/>
            <rFont val="돋움"/>
            <family val="3"/>
            <charset val="129"/>
          </rPr>
          <t>수록됩니다</t>
        </r>
        <r>
          <rPr>
            <sz val="9"/>
            <color indexed="81"/>
            <rFont val="Tahoma"/>
            <family val="2"/>
          </rPr>
          <t xml:space="preserve">.
</t>
        </r>
        <r>
          <rPr>
            <sz val="9"/>
            <color indexed="81"/>
            <rFont val="돋움"/>
            <family val="3"/>
            <charset val="129"/>
          </rPr>
          <t>명확하게</t>
        </r>
        <r>
          <rPr>
            <sz val="9"/>
            <color indexed="81"/>
            <rFont val="Tahoma"/>
            <family val="2"/>
          </rPr>
          <t xml:space="preserve"> </t>
        </r>
        <r>
          <rPr>
            <sz val="9"/>
            <color indexed="81"/>
            <rFont val="돋움"/>
            <family val="3"/>
            <charset val="129"/>
          </rPr>
          <t>작성하시기</t>
        </r>
        <r>
          <rPr>
            <sz val="9"/>
            <color indexed="81"/>
            <rFont val="Tahoma"/>
            <family val="2"/>
          </rPr>
          <t xml:space="preserve"> </t>
        </r>
        <r>
          <rPr>
            <sz val="9"/>
            <color indexed="81"/>
            <rFont val="돋움"/>
            <family val="3"/>
            <charset val="129"/>
          </rPr>
          <t>바랍니다</t>
        </r>
        <r>
          <rPr>
            <sz val="9"/>
            <color indexed="81"/>
            <rFont val="Tahoma"/>
            <family val="2"/>
          </rPr>
          <t>.</t>
        </r>
      </text>
    </comment>
    <comment ref="E120" authorId="1" shapeId="0">
      <text>
        <r>
          <rPr>
            <b/>
            <sz val="9"/>
            <color indexed="81"/>
            <rFont val="돋움"/>
            <family val="3"/>
            <charset val="129"/>
          </rPr>
          <t>해당 솔루션 도입이 필요한 기업
(예) 원격근무 도입을 준비중인 영세기업 등</t>
        </r>
      </text>
    </comment>
    <comment ref="U120" authorId="1" shapeId="0">
      <text>
        <r>
          <rPr>
            <b/>
            <sz val="9"/>
            <color indexed="81"/>
            <rFont val="돋움"/>
            <family val="3"/>
            <charset val="129"/>
          </rPr>
          <t>해당 솔루션 도입이 필요한 기업
(예) 원격근무 도입을 준비중인 영세기업 등</t>
        </r>
      </text>
    </comment>
    <comment ref="AK120" authorId="1" shapeId="0">
      <text>
        <r>
          <rPr>
            <b/>
            <sz val="9"/>
            <color indexed="81"/>
            <rFont val="돋움"/>
            <family val="3"/>
            <charset val="129"/>
          </rPr>
          <t>해당 솔루션 도입이 필요한 기업
(예) 원격근무 도입을 준비중인 영세기업 등</t>
        </r>
      </text>
    </comment>
    <comment ref="E134"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U134"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AK134" authorId="1" shapeId="0">
      <text>
        <r>
          <rPr>
            <sz val="9"/>
            <color indexed="81"/>
            <rFont val="Tahoma"/>
            <family val="2"/>
          </rPr>
          <t>(</t>
        </r>
        <r>
          <rPr>
            <sz val="9"/>
            <color indexed="81"/>
            <rFont val="돋움"/>
            <family val="3"/>
            <charset val="129"/>
          </rPr>
          <t>예</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씨앗</t>
        </r>
        <r>
          <rPr>
            <sz val="9"/>
            <color indexed="81"/>
            <rFont val="Tahoma"/>
            <family val="2"/>
          </rPr>
          <t xml:space="preserve">, </t>
        </r>
        <r>
          <rPr>
            <sz val="9"/>
            <color indexed="81"/>
            <rFont val="돋움"/>
            <family val="3"/>
            <charset val="129"/>
          </rPr>
          <t>데이터바우처</t>
        </r>
        <r>
          <rPr>
            <sz val="9"/>
            <color indexed="81"/>
            <rFont val="Tahoma"/>
            <family val="2"/>
          </rPr>
          <t>, KT</t>
        </r>
        <r>
          <rPr>
            <sz val="9"/>
            <color indexed="81"/>
            <rFont val="돋움"/>
            <family val="3"/>
            <charset val="129"/>
          </rPr>
          <t>클라우드</t>
        </r>
        <r>
          <rPr>
            <sz val="9"/>
            <color indexed="81"/>
            <rFont val="Tahoma"/>
            <family val="2"/>
          </rPr>
          <t xml:space="preserve">, AWS, </t>
        </r>
        <r>
          <rPr>
            <sz val="9"/>
            <color indexed="81"/>
            <rFont val="돋움"/>
            <family val="3"/>
            <charset val="129"/>
          </rPr>
          <t>…</t>
        </r>
        <r>
          <rPr>
            <sz val="9"/>
            <color indexed="81"/>
            <rFont val="Tahoma"/>
            <family val="2"/>
          </rPr>
          <t xml:space="preserve"> </t>
        </r>
        <r>
          <rPr>
            <sz val="9"/>
            <color indexed="81"/>
            <rFont val="돋움"/>
            <family val="3"/>
            <charset val="129"/>
          </rPr>
          <t>등등</t>
        </r>
      </text>
    </comment>
    <comment ref="I136"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Y136"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AO136" authorId="0" shapeId="0">
      <text>
        <r>
          <rPr>
            <sz val="9"/>
            <color indexed="81"/>
            <rFont val="돋움"/>
            <family val="3"/>
            <charset val="129"/>
          </rPr>
          <t xml:space="preserve">
공급기업</t>
        </r>
        <r>
          <rPr>
            <sz val="9"/>
            <color indexed="81"/>
            <rFont val="Tahoma"/>
            <family val="2"/>
          </rPr>
          <t xml:space="preserve"> </t>
        </r>
        <r>
          <rPr>
            <sz val="9"/>
            <color indexed="81"/>
            <rFont val="돋움"/>
            <family val="3"/>
            <charset val="129"/>
          </rPr>
          <t>모집</t>
        </r>
        <r>
          <rPr>
            <sz val="9"/>
            <color indexed="81"/>
            <rFont val="Tahoma"/>
            <family val="2"/>
          </rPr>
          <t xml:space="preserve"> </t>
        </r>
        <r>
          <rPr>
            <sz val="9"/>
            <color indexed="81"/>
            <rFont val="돋움"/>
            <family val="3"/>
            <charset val="129"/>
          </rPr>
          <t>공고</t>
        </r>
        <r>
          <rPr>
            <sz val="9"/>
            <color indexed="81"/>
            <rFont val="Tahoma"/>
            <family val="2"/>
          </rPr>
          <t xml:space="preserve"> </t>
        </r>
        <r>
          <rPr>
            <sz val="9"/>
            <color indexed="81"/>
            <rFont val="돋움"/>
            <family val="3"/>
            <charset val="129"/>
          </rPr>
          <t>참조
솔루션</t>
        </r>
        <r>
          <rPr>
            <sz val="9"/>
            <color indexed="81"/>
            <rFont val="Tahoma"/>
            <family val="2"/>
          </rPr>
          <t xml:space="preserve"> </t>
        </r>
        <r>
          <rPr>
            <sz val="9"/>
            <color indexed="81"/>
            <rFont val="돋움"/>
            <family val="3"/>
            <charset val="129"/>
          </rPr>
          <t>금액</t>
        </r>
        <r>
          <rPr>
            <sz val="9"/>
            <color indexed="81"/>
            <rFont val="Tahoma"/>
            <family val="2"/>
          </rPr>
          <t xml:space="preserve"> </t>
        </r>
        <r>
          <rPr>
            <sz val="9"/>
            <color indexed="81"/>
            <rFont val="돋움"/>
            <family val="3"/>
            <charset val="129"/>
          </rPr>
          <t xml:space="preserve">구성
</t>
        </r>
        <r>
          <rPr>
            <sz val="9"/>
            <color indexed="81"/>
            <rFont val="Tahoma"/>
            <family val="2"/>
          </rPr>
          <t xml:space="preserve">SECaaS </t>
        </r>
        <r>
          <rPr>
            <sz val="9"/>
            <color indexed="81"/>
            <rFont val="돋움"/>
            <family val="3"/>
            <charset val="129"/>
          </rPr>
          <t>금액</t>
        </r>
        <r>
          <rPr>
            <sz val="9"/>
            <color indexed="81"/>
            <rFont val="Tahoma"/>
            <family val="2"/>
          </rPr>
          <t xml:space="preserve"> </t>
        </r>
        <r>
          <rPr>
            <sz val="9"/>
            <color indexed="81"/>
            <rFont val="돋움"/>
            <family val="3"/>
            <charset val="129"/>
          </rPr>
          <t>구성
고려하여</t>
        </r>
        <r>
          <rPr>
            <sz val="9"/>
            <color indexed="81"/>
            <rFont val="Tahoma"/>
            <family val="2"/>
          </rPr>
          <t xml:space="preserve"> </t>
        </r>
        <r>
          <rPr>
            <sz val="9"/>
            <color indexed="81"/>
            <rFont val="돋움"/>
            <family val="3"/>
            <charset val="129"/>
          </rPr>
          <t>작성</t>
        </r>
      </text>
    </comment>
    <comment ref="A140"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Q140"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 ref="AG140" authorId="0" shapeId="0">
      <text>
        <r>
          <rPr>
            <sz val="9"/>
            <color indexed="81"/>
            <rFont val="Tahoma"/>
            <family val="2"/>
          </rPr>
          <t xml:space="preserve">
</t>
        </r>
        <r>
          <rPr>
            <sz val="9"/>
            <color indexed="81"/>
            <rFont val="돋움"/>
            <family val="3"/>
            <charset val="129"/>
          </rPr>
          <t>보안</t>
        </r>
        <r>
          <rPr>
            <sz val="9"/>
            <color indexed="81"/>
            <rFont val="Tahoma"/>
            <family val="2"/>
          </rPr>
          <t xml:space="preserve"> </t>
        </r>
        <r>
          <rPr>
            <sz val="9"/>
            <color indexed="81"/>
            <rFont val="돋움"/>
            <family val="3"/>
            <charset val="129"/>
          </rPr>
          <t>솔루션</t>
        </r>
        <r>
          <rPr>
            <sz val="9"/>
            <color indexed="81"/>
            <rFont val="Tahoma"/>
            <family val="2"/>
          </rPr>
          <t xml:space="preserve"> : </t>
        </r>
        <r>
          <rPr>
            <sz val="9"/>
            <color indexed="81"/>
            <rFont val="돋움"/>
            <family val="3"/>
            <charset val="129"/>
          </rPr>
          <t>별도</t>
        </r>
        <r>
          <rPr>
            <sz val="9"/>
            <color indexed="81"/>
            <rFont val="Tahoma"/>
            <family val="2"/>
          </rPr>
          <t xml:space="preserve"> </t>
        </r>
        <r>
          <rPr>
            <sz val="9"/>
            <color indexed="81"/>
            <rFont val="돋움"/>
            <family val="3"/>
            <charset val="129"/>
          </rPr>
          <t>제한된</t>
        </r>
        <r>
          <rPr>
            <sz val="9"/>
            <color indexed="81"/>
            <rFont val="Tahoma"/>
            <family val="2"/>
          </rPr>
          <t xml:space="preserve"> </t>
        </r>
        <r>
          <rPr>
            <sz val="9"/>
            <color indexed="81"/>
            <rFont val="돋움"/>
            <family val="3"/>
            <charset val="129"/>
          </rPr>
          <t>남품</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 xml:space="preserve">없음
</t>
        </r>
        <r>
          <rPr>
            <sz val="9"/>
            <color indexed="81"/>
            <rFont val="Tahoma"/>
            <family val="2"/>
          </rPr>
          <t>SECaaS : 1</t>
        </r>
        <r>
          <rPr>
            <sz val="9"/>
            <color indexed="81"/>
            <rFont val="돋움"/>
            <family val="3"/>
            <charset val="129"/>
          </rPr>
          <t>년</t>
        </r>
        <r>
          <rPr>
            <sz val="9"/>
            <color indexed="81"/>
            <rFont val="Tahoma"/>
            <family val="2"/>
          </rPr>
          <t xml:space="preserve"> </t>
        </r>
        <r>
          <rPr>
            <sz val="9"/>
            <color indexed="81"/>
            <rFont val="돋움"/>
            <family val="3"/>
            <charset val="129"/>
          </rPr>
          <t>사용</t>
        </r>
        <r>
          <rPr>
            <sz val="9"/>
            <color indexed="81"/>
            <rFont val="Tahoma"/>
            <family val="2"/>
          </rPr>
          <t xml:space="preserve"> License / 10 </t>
        </r>
        <r>
          <rPr>
            <sz val="9"/>
            <color indexed="81"/>
            <rFont val="돋움"/>
            <family val="3"/>
            <charset val="129"/>
          </rPr>
          <t>유저</t>
        </r>
        <r>
          <rPr>
            <sz val="9"/>
            <color indexed="81"/>
            <rFont val="Tahoma"/>
            <family val="2"/>
          </rPr>
          <t xml:space="preserve"> </t>
        </r>
        <r>
          <rPr>
            <sz val="9"/>
            <color indexed="81"/>
            <rFont val="돋움"/>
            <family val="3"/>
            <charset val="129"/>
          </rPr>
          <t xml:space="preserve">기반
</t>
        </r>
        <r>
          <rPr>
            <sz val="9"/>
            <color indexed="81"/>
            <rFont val="Tahoma"/>
            <family val="2"/>
          </rPr>
          <t xml:space="preserve">             </t>
        </r>
        <r>
          <rPr>
            <sz val="9"/>
            <color indexed="81"/>
            <rFont val="돋움"/>
            <family val="3"/>
            <charset val="129"/>
          </rPr>
          <t>백업</t>
        </r>
        <r>
          <rPr>
            <sz val="9"/>
            <color indexed="81"/>
            <rFont val="Tahoma"/>
            <family val="2"/>
          </rPr>
          <t xml:space="preserve"> </t>
        </r>
        <r>
          <rPr>
            <sz val="9"/>
            <color indexed="81"/>
            <rFont val="돋움"/>
            <family val="3"/>
            <charset val="129"/>
          </rPr>
          <t>솔루션은</t>
        </r>
        <r>
          <rPr>
            <sz val="9"/>
            <color indexed="81"/>
            <rFont val="Tahoma"/>
            <family val="2"/>
          </rPr>
          <t xml:space="preserve"> 1TB </t>
        </r>
        <r>
          <rPr>
            <sz val="9"/>
            <color indexed="81"/>
            <rFont val="돋움"/>
            <family val="3"/>
            <charset val="129"/>
          </rPr>
          <t>당</t>
        </r>
        <r>
          <rPr>
            <sz val="9"/>
            <color indexed="81"/>
            <rFont val="Tahoma"/>
            <family val="2"/>
          </rPr>
          <t xml:space="preserve"> </t>
        </r>
        <r>
          <rPr>
            <sz val="9"/>
            <color indexed="81"/>
            <rFont val="돋움"/>
            <family val="3"/>
            <charset val="129"/>
          </rPr>
          <t>가격</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통일</t>
        </r>
      </text>
    </comment>
  </commentList>
</comments>
</file>

<file path=xl/comments3.xml><?xml version="1.0" encoding="utf-8"?>
<comments xmlns="http://schemas.openxmlformats.org/spreadsheetml/2006/main">
  <authors>
    <author>김진주</author>
  </authors>
  <commentList>
    <comment ref="K5" authorId="0" shapeId="0">
      <text>
        <r>
          <rPr>
            <b/>
            <sz val="9"/>
            <color indexed="81"/>
            <rFont val="돋움"/>
            <family val="3"/>
            <charset val="129"/>
          </rPr>
          <t>유지보수</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서비스기간</t>
        </r>
      </text>
    </comment>
  </commentList>
</comments>
</file>

<file path=xl/sharedStrings.xml><?xml version="1.0" encoding="utf-8"?>
<sst xmlns="http://schemas.openxmlformats.org/spreadsheetml/2006/main" count="518" uniqueCount="237">
  <si>
    <t>기업명</t>
  </si>
  <si>
    <t>대표자명</t>
    <phoneticPr fontId="1" type="noConversion"/>
  </si>
  <si>
    <t>사업자등록번호</t>
  </si>
  <si>
    <t>설립년월</t>
    <phoneticPr fontId="1" type="noConversion"/>
  </si>
  <si>
    <t>년</t>
    <phoneticPr fontId="1" type="noConversion"/>
  </si>
  <si>
    <t>월</t>
    <phoneticPr fontId="1" type="noConversion"/>
  </si>
  <si>
    <t>법인번호</t>
    <phoneticPr fontId="1" type="noConversion"/>
  </si>
  <si>
    <t>전화번호</t>
    <phoneticPr fontId="1" type="noConversion"/>
  </si>
  <si>
    <t>FAX</t>
    <phoneticPr fontId="1" type="noConversion"/>
  </si>
  <si>
    <t>홈페이지</t>
    <phoneticPr fontId="1" type="noConversion"/>
  </si>
  <si>
    <t>공식 유통기업 명</t>
    <phoneticPr fontId="1" type="noConversion"/>
  </si>
  <si>
    <t>(1개 업체 등록가능 / 공식 유통(총판) 계약 관련 증빙서류 제출 必)</t>
    <phoneticPr fontId="1" type="noConversion"/>
  </si>
  <si>
    <t>&lt; 기업 상세 &gt;</t>
    <phoneticPr fontId="1" type="noConversion"/>
  </si>
  <si>
    <t>매출액</t>
    <phoneticPr fontId="1" type="noConversion"/>
  </si>
  <si>
    <t>억원</t>
    <phoneticPr fontId="1" type="noConversion"/>
  </si>
  <si>
    <t>종업원 수</t>
    <phoneticPr fontId="1" type="noConversion"/>
  </si>
  <si>
    <t>명</t>
    <phoneticPr fontId="1" type="noConversion"/>
  </si>
  <si>
    <t>주요 사업 분야</t>
    <phoneticPr fontId="1" type="noConversion"/>
  </si>
  <si>
    <r>
      <t>등록 신청 솔루션 목록</t>
    </r>
    <r>
      <rPr>
        <b/>
        <sz val="9"/>
        <color rgb="FFFF0000"/>
        <rFont val="맑은 고딕"/>
        <family val="3"/>
        <charset val="129"/>
        <scheme val="minor"/>
      </rPr>
      <t>(신청 제품/서비스 15개 초과시 행 추가 가능)</t>
    </r>
    <phoneticPr fontId="1" type="noConversion"/>
  </si>
  <si>
    <t>No.</t>
    <phoneticPr fontId="1" type="noConversion"/>
  </si>
  <si>
    <r>
      <t>Pool 종류</t>
    </r>
    <r>
      <rPr>
        <sz val="9"/>
        <color rgb="FFFF0000"/>
        <rFont val="맑은 고딕"/>
        <family val="3"/>
        <charset val="129"/>
        <scheme val="minor"/>
      </rPr>
      <t>(선택)</t>
    </r>
    <phoneticPr fontId="1" type="noConversion"/>
  </si>
  <si>
    <t>&lt; 사업 담당자 &gt;</t>
    <phoneticPr fontId="1" type="noConversion"/>
  </si>
  <si>
    <t>성명</t>
    <phoneticPr fontId="1" type="noConversion"/>
  </si>
  <si>
    <t>신청일</t>
    <phoneticPr fontId="1" type="noConversion"/>
  </si>
  <si>
    <t>일</t>
    <phoneticPr fontId="1" type="noConversion"/>
  </si>
  <si>
    <t>&lt; 기업 일반 정보 &gt;</t>
    <phoneticPr fontId="1" type="noConversion"/>
  </si>
  <si>
    <t>2022년</t>
    <phoneticPr fontId="1" type="noConversion"/>
  </si>
  <si>
    <t>공시 및 정산 전일 경우 예상치 작성</t>
    <phoneticPr fontId="1" type="noConversion"/>
  </si>
  <si>
    <t>사업 전담 인력 수</t>
    <phoneticPr fontId="1" type="noConversion"/>
  </si>
  <si>
    <t>2. SECaaS</t>
    <phoneticPr fontId="1" type="noConversion"/>
  </si>
  <si>
    <t>1. 보안제품</t>
    <phoneticPr fontId="1" type="noConversion"/>
  </si>
  <si>
    <t>사업장 소재지</t>
    <phoneticPr fontId="1" type="noConversion"/>
  </si>
  <si>
    <t>제품 솔루션 소개서</t>
    <phoneticPr fontId="1" type="noConversion"/>
  </si>
  <si>
    <t>순번</t>
    <phoneticPr fontId="1" type="noConversion"/>
  </si>
  <si>
    <t>/</t>
    <phoneticPr fontId="1" type="noConversion"/>
  </si>
  <si>
    <r>
      <rPr>
        <b/>
        <sz val="11"/>
        <color theme="1"/>
        <rFont val="맑은 고딕"/>
        <family val="3"/>
        <charset val="129"/>
        <scheme val="minor"/>
      </rPr>
      <t>등록 Pool 종류</t>
    </r>
    <r>
      <rPr>
        <sz val="11"/>
        <color rgb="FFFF0000"/>
        <rFont val="맑은 고딕"/>
        <family val="3"/>
        <charset val="129"/>
        <scheme val="minor"/>
      </rPr>
      <t>(선택)</t>
    </r>
    <phoneticPr fontId="1" type="noConversion"/>
  </si>
  <si>
    <t>제조사명</t>
    <phoneticPr fontId="1" type="noConversion"/>
  </si>
  <si>
    <r>
      <t xml:space="preserve">제품 개요
</t>
    </r>
    <r>
      <rPr>
        <sz val="11"/>
        <color theme="1"/>
        <rFont val="맑은 고딕"/>
        <family val="3"/>
        <charset val="129"/>
        <scheme val="minor"/>
      </rPr>
      <t>(주요 기능)</t>
    </r>
    <phoneticPr fontId="1" type="noConversion"/>
  </si>
  <si>
    <t>제품 특장점</t>
    <phoneticPr fontId="1" type="noConversion"/>
  </si>
  <si>
    <r>
      <t xml:space="preserve">보유 인증
</t>
    </r>
    <r>
      <rPr>
        <sz val="11"/>
        <color theme="1"/>
        <rFont val="맑은 고딕"/>
        <family val="3"/>
        <charset val="129"/>
        <scheme val="minor"/>
      </rPr>
      <t>(보유시 모두 작성)</t>
    </r>
    <phoneticPr fontId="1" type="noConversion"/>
  </si>
  <si>
    <r>
      <t xml:space="preserve">타깃 고객사
</t>
    </r>
    <r>
      <rPr>
        <sz val="11"/>
        <color theme="1"/>
        <rFont val="맑은 고딕"/>
        <family val="3"/>
        <charset val="129"/>
        <scheme val="minor"/>
      </rPr>
      <t>(도입 필요성)</t>
    </r>
    <phoneticPr fontId="1" type="noConversion"/>
  </si>
  <si>
    <t>해당 제품/서비스의 주요 납품실적(최대 5개)</t>
    <phoneticPr fontId="1" type="noConversion"/>
  </si>
  <si>
    <t>No</t>
    <phoneticPr fontId="1" type="noConversion"/>
  </si>
  <si>
    <t>납품년월</t>
    <phoneticPr fontId="1" type="noConversion"/>
  </si>
  <si>
    <r>
      <rPr>
        <b/>
        <sz val="11"/>
        <color theme="1"/>
        <rFont val="맑은 고딕"/>
        <family val="3"/>
        <charset val="129"/>
        <scheme val="minor"/>
      </rPr>
      <t>납품처</t>
    </r>
    <r>
      <rPr>
        <sz val="8"/>
        <color rgb="FFFF0000"/>
        <rFont val="맑은 고딕"/>
        <family val="3"/>
        <charset val="129"/>
        <scheme val="minor"/>
      </rPr>
      <t>(공개 어려울시 기업/기관 유형 기재)</t>
    </r>
    <phoneticPr fontId="1" type="noConversion"/>
  </si>
  <si>
    <r>
      <rPr>
        <b/>
        <sz val="11"/>
        <color theme="1"/>
        <rFont val="맑은 고딕"/>
        <family val="3"/>
        <charset val="129"/>
        <scheme val="minor"/>
      </rPr>
      <t>금액</t>
    </r>
    <r>
      <rPr>
        <sz val="10"/>
        <color theme="1"/>
        <rFont val="맑은 고딕"/>
        <family val="3"/>
        <charset val="129"/>
        <scheme val="minor"/>
      </rPr>
      <t>(단위 : 원)</t>
    </r>
    <phoneticPr fontId="1" type="noConversion"/>
  </si>
  <si>
    <t>비고</t>
    <phoneticPr fontId="1" type="noConversion"/>
  </si>
  <si>
    <r>
      <rPr>
        <b/>
        <sz val="11"/>
        <color theme="1"/>
        <rFont val="맑은 고딕"/>
        <family val="3"/>
        <charset val="129"/>
        <scheme val="minor"/>
      </rPr>
      <t>해당 제품/서비스 금액이 달라지는 옵션 체크</t>
    </r>
    <r>
      <rPr>
        <sz val="11"/>
        <color theme="1"/>
        <rFont val="맑은 고딕"/>
        <family val="2"/>
        <charset val="129"/>
        <scheme val="minor"/>
      </rPr>
      <t>(중복 가능)</t>
    </r>
    <phoneticPr fontId="1" type="noConversion"/>
  </si>
  <si>
    <t>기타(직접 작성)</t>
    <phoneticPr fontId="1" type="noConversion"/>
  </si>
  <si>
    <r>
      <rPr>
        <b/>
        <sz val="11"/>
        <color theme="1"/>
        <rFont val="맑은 고딕"/>
        <family val="3"/>
        <charset val="129"/>
        <scheme val="minor"/>
      </rPr>
      <t>해당 제품/서비스의 타 플랫폼</t>
    </r>
    <r>
      <rPr>
        <sz val="9"/>
        <color theme="1"/>
        <rFont val="맑은 고딕"/>
        <family val="3"/>
        <charset val="129"/>
        <scheme val="minor"/>
      </rPr>
      <t>(공공조달사이트, 바우처 사업 플랫폼, 국내외 마켓플레이스 등)</t>
    </r>
    <r>
      <rPr>
        <sz val="11"/>
        <color theme="1"/>
        <rFont val="맑은 고딕"/>
        <family val="2"/>
        <charset val="129"/>
        <scheme val="minor"/>
      </rPr>
      <t xml:space="preserve"> </t>
    </r>
    <r>
      <rPr>
        <b/>
        <sz val="11"/>
        <color theme="1"/>
        <rFont val="맑은 고딕"/>
        <family val="3"/>
        <charset val="129"/>
        <scheme val="minor"/>
      </rPr>
      <t>등록 현황</t>
    </r>
    <phoneticPr fontId="1" type="noConversion"/>
  </si>
  <si>
    <r>
      <rPr>
        <b/>
        <sz val="11"/>
        <color theme="1"/>
        <rFont val="맑은 고딕"/>
        <family val="3"/>
        <charset val="129"/>
        <scheme val="minor"/>
      </rPr>
      <t>등록 여부</t>
    </r>
    <r>
      <rPr>
        <sz val="11"/>
        <color theme="1"/>
        <rFont val="맑은 고딕"/>
        <family val="2"/>
        <charset val="129"/>
        <scheme val="minor"/>
      </rPr>
      <t>(선택)</t>
    </r>
    <phoneticPr fontId="1" type="noConversion"/>
  </si>
  <si>
    <r>
      <rPr>
        <b/>
        <sz val="11"/>
        <color theme="1"/>
        <rFont val="맑은 고딕"/>
        <family val="3"/>
        <charset val="129"/>
        <scheme val="minor"/>
      </rPr>
      <t>등록 플랫폼명</t>
    </r>
    <r>
      <rPr>
        <sz val="11"/>
        <color theme="1"/>
        <rFont val="맑은 고딕"/>
        <family val="2"/>
        <charset val="129"/>
        <scheme val="minor"/>
      </rPr>
      <t xml:space="preserve">
(있을시 모두 기재)</t>
    </r>
    <phoneticPr fontId="1" type="noConversion"/>
  </si>
  <si>
    <t>총 신청 솔루션 수</t>
    <phoneticPr fontId="1" type="noConversion"/>
  </si>
  <si>
    <t>제품 / 서비스 명</t>
    <phoneticPr fontId="1" type="noConversion"/>
  </si>
  <si>
    <r>
      <t>제품 / 서비스 유형</t>
    </r>
    <r>
      <rPr>
        <sz val="10"/>
        <color rgb="FFFF0000"/>
        <rFont val="맑은 고딕"/>
        <family val="3"/>
        <charset val="129"/>
        <scheme val="minor"/>
      </rPr>
      <t>(선택)</t>
    </r>
    <phoneticPr fontId="1" type="noConversion"/>
  </si>
  <si>
    <t>수요기업 부담금 (원)</t>
    <phoneticPr fontId="1" type="noConversion"/>
  </si>
  <si>
    <t>보안 솔루션 납품 기준</t>
    <phoneticPr fontId="1" type="noConversion"/>
  </si>
  <si>
    <t>정부지원금 (원)</t>
    <phoneticPr fontId="1" type="noConversion"/>
  </si>
  <si>
    <t>공급가액의 부가가치세 (원)</t>
    <phoneticPr fontId="1" type="noConversion"/>
  </si>
  <si>
    <t>최종 공급가격 (원)</t>
    <phoneticPr fontId="1" type="noConversion"/>
  </si>
  <si>
    <t>1. 계약 기간(사용기간, Lisence 기간)  / 2. 납품 수량 및 단위 (USER, PC 등)</t>
    <phoneticPr fontId="1" type="noConversion"/>
  </si>
  <si>
    <t>신청 솔루션 버전 구분</t>
    <phoneticPr fontId="1" type="noConversion"/>
  </si>
  <si>
    <t>직책</t>
    <phoneticPr fontId="1" type="noConversion"/>
  </si>
  <si>
    <t>휴대폰</t>
    <phoneticPr fontId="1" type="noConversion"/>
  </si>
  <si>
    <t>Email</t>
    <phoneticPr fontId="1" type="noConversion"/>
  </si>
  <si>
    <t>제품/서비스 1개당 1페이지 작성. 필요시 페이지 추가
신청하는 모든 제품/서비스의 브로슈어 별첨하여 제출</t>
    <phoneticPr fontId="1" type="noConversion"/>
  </si>
  <si>
    <t>보안솔루션 분류</t>
    <phoneticPr fontId="1" type="noConversion"/>
  </si>
  <si>
    <t>분류</t>
    <phoneticPr fontId="1" type="noConversion"/>
  </si>
  <si>
    <t>솔루션 유형</t>
    <phoneticPr fontId="1" type="noConversion"/>
  </si>
  <si>
    <t>설명</t>
    <phoneticPr fontId="1" type="noConversion"/>
  </si>
  <si>
    <t>제품/서비스 단가 작성 서식</t>
    <phoneticPr fontId="1" type="noConversion"/>
  </si>
  <si>
    <t>기본 정보</t>
    <phoneticPr fontId="1" type="noConversion"/>
  </si>
  <si>
    <t>제품 정보(요약)</t>
    <phoneticPr fontId="1" type="noConversion"/>
  </si>
  <si>
    <t>담당자 정보</t>
    <phoneticPr fontId="1" type="noConversion"/>
  </si>
  <si>
    <r>
      <rPr>
        <b/>
        <sz val="11"/>
        <color rgb="FFFF0000"/>
        <rFont val="Malgun Gothic Semilight"/>
        <family val="3"/>
        <charset val="129"/>
      </rPr>
      <t xml:space="preserve">상세
</t>
    </r>
    <r>
      <rPr>
        <b/>
        <sz val="9"/>
        <color rgb="FFFFFF00"/>
        <rFont val="Malgun Gothic Semilight"/>
        <family val="3"/>
        <charset val="129"/>
      </rPr>
      <t>(구축 비용, 조건별 추가 비용, User 수, 사용량, 협의 필요사항 등 상세히 작성)
(공급방식은 모집 공고문의 제품 및 솔루션 과금 및 공급기준 참조)</t>
    </r>
    <phoneticPr fontId="1" type="noConversion"/>
  </si>
  <si>
    <t>Pool 종류</t>
    <phoneticPr fontId="1" type="noConversion"/>
  </si>
  <si>
    <t>제품명</t>
    <phoneticPr fontId="1" type="noConversion"/>
  </si>
  <si>
    <t>공급기준</t>
    <phoneticPr fontId="1" type="noConversion"/>
  </si>
  <si>
    <t>서비스기간</t>
    <phoneticPr fontId="1" type="noConversion"/>
  </si>
  <si>
    <t>가격상세정보</t>
    <phoneticPr fontId="1" type="noConversion"/>
  </si>
  <si>
    <t>보유인증(모두 기재)</t>
    <phoneticPr fontId="1" type="noConversion"/>
  </si>
  <si>
    <t>주요기능</t>
    <phoneticPr fontId="1" type="noConversion"/>
  </si>
  <si>
    <t>특장점</t>
    <phoneticPr fontId="1" type="noConversion"/>
  </si>
  <si>
    <t>담당자명</t>
    <phoneticPr fontId="1" type="noConversion"/>
  </si>
  <si>
    <t>이메일주소</t>
    <phoneticPr fontId="1" type="noConversion"/>
  </si>
  <si>
    <t>휴대폰번호</t>
    <phoneticPr fontId="1" type="noConversion"/>
  </si>
  <si>
    <t>예시</t>
    <phoneticPr fontId="1" type="noConversion"/>
  </si>
  <si>
    <t>AAA</t>
    <phoneticPr fontId="1" type="noConversion"/>
  </si>
  <si>
    <t>USER</t>
    <phoneticPr fontId="1" type="noConversion"/>
  </si>
  <si>
    <t>1년</t>
    <phoneticPr fontId="1" type="noConversion"/>
  </si>
  <si>
    <t>50 User 이하 고객사. 월과금. 계약기간 00개월. 원격관제 포함</t>
    <phoneticPr fontId="1" type="noConversion"/>
  </si>
  <si>
    <t>BBB</t>
    <phoneticPr fontId="1" type="noConversion"/>
  </si>
  <si>
    <t>Node</t>
    <phoneticPr fontId="1" type="noConversion"/>
  </si>
  <si>
    <t xml:space="preserve">100 User 이하 고객사. 구축비 300,000원. 원격관제 월 50,000원. 
무상유지보수 1년. 1년 후 유지보수 공급가 10% </t>
    <phoneticPr fontId="1" type="noConversion"/>
  </si>
  <si>
    <t>보안솔루션 Pool</t>
    <phoneticPr fontId="1" type="noConversion"/>
  </si>
  <si>
    <t>SECaaS Pool</t>
    <phoneticPr fontId="1" type="noConversion"/>
  </si>
  <si>
    <t>영구</t>
    <phoneticPr fontId="1" type="noConversion"/>
  </si>
  <si>
    <t>정부지원금</t>
    <phoneticPr fontId="1" type="noConversion"/>
  </si>
  <si>
    <t>수요기업 부담금</t>
    <phoneticPr fontId="1" type="noConversion"/>
  </si>
  <si>
    <t>1. 보안제품</t>
  </si>
  <si>
    <t>2. SECaaS</t>
  </si>
  <si>
    <t>최종 공급가격
(안내자료 노출)</t>
    <phoneticPr fontId="1" type="noConversion"/>
  </si>
  <si>
    <t>부가가치세(10%)
(수요기업 부담)</t>
    <phoneticPr fontId="1" type="noConversion"/>
  </si>
  <si>
    <t>공급가격 정부지원금 미만</t>
    <phoneticPr fontId="1" type="noConversion"/>
  </si>
  <si>
    <t>공급가격 정부지원금 이상</t>
    <phoneticPr fontId="1" type="noConversion"/>
  </si>
  <si>
    <t>제품 구성, 서비스 제공 화면 등 이미지 삽입 (썸네일 용 이미지 파일 제출)
썸네일 규격 : 가로 391px 세로 368px</t>
    <phoneticPr fontId="1" type="noConversion"/>
  </si>
  <si>
    <t>네트워크보안 솔루션</t>
    <phoneticPr fontId="1" type="noConversion"/>
  </si>
  <si>
    <t>웹방화벽</t>
    <phoneticPr fontId="1" type="noConversion"/>
  </si>
  <si>
    <t>방화벽</t>
    <phoneticPr fontId="1" type="noConversion"/>
  </si>
  <si>
    <t>침입방지시스템(IPS)</t>
    <phoneticPr fontId="1" type="noConversion"/>
  </si>
  <si>
    <t>DDOS 대응</t>
    <phoneticPr fontId="1" type="noConversion"/>
  </si>
  <si>
    <t>가상사설망(VPN)</t>
    <phoneticPr fontId="1" type="noConversion"/>
  </si>
  <si>
    <t>무선 네크워크 보안</t>
    <phoneticPr fontId="1" type="noConversion"/>
  </si>
  <si>
    <t>네트워크 위협 탐지 및 대응</t>
    <phoneticPr fontId="1" type="noConversion"/>
  </si>
  <si>
    <t>망분리(일방향게이트웨이 등)</t>
    <phoneticPr fontId="1" type="noConversion"/>
  </si>
  <si>
    <t>데스크톱 가상화(VDI,DaaS 등)</t>
    <phoneticPr fontId="1" type="noConversion"/>
  </si>
  <si>
    <t>컨텐츠 악성코드 무해화 기술(CDR)</t>
    <phoneticPr fontId="1" type="noConversion"/>
  </si>
  <si>
    <t>악성코드/랜섬웨어 대응</t>
    <phoneticPr fontId="1" type="noConversion"/>
  </si>
  <si>
    <t>APT 대응</t>
    <phoneticPr fontId="1" type="noConversion"/>
  </si>
  <si>
    <t>모바일 단말 보안</t>
    <phoneticPr fontId="1" type="noConversion"/>
  </si>
  <si>
    <t>네크워크 DLP</t>
    <phoneticPr fontId="1" type="noConversion"/>
  </si>
  <si>
    <t>디지털저작관리(DRM)</t>
    <phoneticPr fontId="1" type="noConversion"/>
  </si>
  <si>
    <t>DB보안(접근통제) / DB암호</t>
    <phoneticPr fontId="1" type="noConversion"/>
  </si>
  <si>
    <t>메일 보안 솔루션</t>
    <phoneticPr fontId="1" type="noConversion"/>
  </si>
  <si>
    <t>개인정보 비식별화 솔루션</t>
    <phoneticPr fontId="1" type="noConversion"/>
  </si>
  <si>
    <t>문서중앙화 솔루션</t>
    <phoneticPr fontId="1" type="noConversion"/>
  </si>
  <si>
    <t>완전삭제 솔루션</t>
    <phoneticPr fontId="1" type="noConversion"/>
  </si>
  <si>
    <t>사용자 인증</t>
    <phoneticPr fontId="1" type="noConversion"/>
  </si>
  <si>
    <t>통합계정관리(IM/IAM)</t>
    <phoneticPr fontId="1" type="noConversion"/>
  </si>
  <si>
    <t>통합접근관리(EAM)</t>
    <phoneticPr fontId="1" type="noConversion"/>
  </si>
  <si>
    <t>차세대 인증(FIDO, DID, IoT)</t>
    <phoneticPr fontId="1" type="noConversion"/>
  </si>
  <si>
    <t>통합보안관제시스템(SIEM)</t>
    <phoneticPr fontId="1" type="noConversion"/>
  </si>
  <si>
    <t>로그관리 및 분석시스템</t>
    <phoneticPr fontId="1" type="noConversion"/>
  </si>
  <si>
    <t>백업 및 복구관리시스템</t>
    <phoneticPr fontId="1" type="noConversion"/>
  </si>
  <si>
    <t>기타</t>
    <phoneticPr fontId="1" type="noConversion"/>
  </si>
  <si>
    <t>엔드포인트보안 솔루션</t>
    <phoneticPr fontId="1" type="noConversion"/>
  </si>
  <si>
    <t>컨텐츠/데이터
보안 솔루션</t>
    <phoneticPr fontId="1" type="noConversion"/>
  </si>
  <si>
    <t>공통인프라보안 솔루션</t>
    <phoneticPr fontId="1" type="noConversion"/>
  </si>
  <si>
    <t>네트워크 접근제어(NAC)</t>
    <phoneticPr fontId="1" type="noConversion"/>
  </si>
  <si>
    <t>앤드포인트 위협 탐지 및 대응(EDR)</t>
    <phoneticPr fontId="1" type="noConversion"/>
  </si>
  <si>
    <t>네트워크 패킷을 분석하여 공격 시그니처(Signature)를 찾아내 제어함으로써 비정상적인 트래픽을 중단시키는 보안 솔루션. 수동적인 방어 개념의 방화벽이나 침입탐지시스템(IDS)과 달리 침입 경고 이전에 공격을 중단시키는데 초점을 둔 개념의 솔루션으로, 해당 서버의 비정상적인 행동에 따른 정보 유출을 자동으로 탐지하여 차단 조치를 취함으로써 인가자의 비정상 행위를 통제할 수 있음. 시스템 및 네
트워크 자원에 대한 다양한 형태의 침입 행위를 실시간 탐지, 분석 후 비정상으로 판단된 패킷을 차단해 네트워크 위협을 사전에 방지하는 시스템이라고 할수 있음</t>
    <phoneticPr fontId="1" type="noConversion"/>
  </si>
  <si>
    <t>대량의 트래픽을 전송해 시스템을 마비시키는 DDoS(Distributed Denial of Service, 분산서비스거부) 공격전용의 차단 솔루션으로, 이 제품은 대량으로 유입되는 트래픽을 신속하게 분석해 유해트래픽 여부를 판단해 걸러줌으로써 보호대상 네트워크의 가용성과 안정성을 높여주며, 해당 서비스의 연속성을 보장하는 데 중요한 역할을 함</t>
    <phoneticPr fontId="1" type="noConversion"/>
  </si>
  <si>
    <t>네트워크 내에서 사용자 및 기기들의 접근을 통제하는 솔루션으로, 허가되지 않거나 웜·바이러스 등 악성코드에 감염된 PC 또는 노트북, 모바일 단말기 등이 회사 네트워크에 접속되는 것을 원천적으로 차단해 시스템 전체를 보호하는 보안 솔루션임</t>
    <phoneticPr fontId="1" type="noConversion"/>
  </si>
  <si>
    <t>무선(전파)을 이용하는 통신 네트워크상에서의 인증, 키 교환 및 데이터 암호화 등을 통해 위협으로 보호하기 위한 보안 솔루션임</t>
    <phoneticPr fontId="1" type="noConversion"/>
  </si>
  <si>
    <t>네트워크 트래픽을 실시간으로 모니터링하여, 이상 행동 및 악성 행위를 탐지하고 대응하는 보안 솔루션임</t>
    <phoneticPr fontId="1" type="noConversion"/>
  </si>
  <si>
    <t>조직에서 사용하는 망(네트워크)을 업무 및 내부용 망(인트라넷)과 외부망(인터넷)으로 구분하고 각 망을 격리함으로써 외부 위협으로부터 내부망을 보호하는 조치로, 한쪽 방향으로만 데이터를 전달할 수 있게 함으로써 보안을 유지할 수 있는 솔루션임</t>
    <phoneticPr fontId="1" type="noConversion"/>
  </si>
  <si>
    <t>실제 작동하는 컴퓨터 안에서 작동하는 또 하나의 컴퓨터를 만들 수 있는 기술임. 모든 컴퓨팅 환경이 중앙 서버에서 구축되고 개인의 작업 역시 개별 PC가 아닌 중앙 데이터 센터에서 관리되어 보안을 유지할 수 있음. DaaS(Desktop as a Service)는 서비스형 데스크톱을 말하는 것으로, 클라우드를 통해 가상화 서비스를 제공하는 것을 말함</t>
    <phoneticPr fontId="1" type="noConversion"/>
  </si>
  <si>
    <t>악성 코드를 포함한 파일을 검사하여, 악성코드를 제거하거나, 변형시켜 새로운 파일을 만들어 이를 사용자에게 전달하는 보안기술로 워드, 엑셀, 이미지 등 거의 모든 컨텐츠를 분석하고 재구성 할 수 있어야 하며, 무해화 이후 복원한 파일이 원본과 완벽하게 일치해야 한
다는 점 등 높은 기술을 필요로 함</t>
    <phoneticPr fontId="1" type="noConversion"/>
  </si>
  <si>
    <t>컴퓨터와 모바일, 서버 등 단말(Endpoint)에서 발생하는 악성코드, 랜섬웨어, 바이러스를 실시간으로 감지하고 이를 분석 및 대응하여 피해확산을 막는 보안 솔루션임.기존 백신이 A위협, B위협을 각각 모니터링했다면, EDR은 통합적으로 이를 탐지하고 관리할 수 있는 역할까지 하게 돼 보안 사각지대를 줄일 수 있다는 장점이 있음. 최근 랜섬웨어 등 신종 보안 위협들이 갈수록 진화하면서, 정해진 사이버 공격 패턴만으로는 이를 감지하기가 쉽지 않아졌고 진화된 보안위험으로 보안 경계를 구분하는 것도 무의미해지면서 종합적인 대응할 수
있는 EDR의 필요성이 커지고 있음</t>
    <phoneticPr fontId="1" type="noConversion"/>
  </si>
  <si>
    <t>바이러스(virus), 웜(worm), 트로이목마(trojan horse), 스파이웨어(spyware)와 같은 독립적인 실행파일(악성코드)이나 스크립트, 컨텐츠 등 다양한 형태로 제작되는 멀웨어를 통해 발생할 수 있는 위협으로부터 시스템을 보호하기 위한 보안 솔루션과 사용자 PC의 자료돌을 인질로 몸값을 요구하는 악성코드인 랜섬웨어(ransomware)로부터 데이터를 보호하고 복구하는 기능이 포함된 보안 솔루션을 말함</t>
    <phoneticPr fontId="1" type="noConversion"/>
  </si>
  <si>
    <t>모바일(휴대폰과 휴대용 개인정보단말기 등) 서비스(모바일 오피스, 모바일 뱅킹, 모바일 전자화폐 등) 상에 발생할 수 있는 위협(바이러스 공격, 개인정보 유출 등)으로부터 보호하기 위한 보안 솔루션임. 모바일 단말보안은 무선 컴퓨팅과 관련된 위협으로부터 스마트폰, 태블릿, 랩톱 등의 무선 장치를 보호하기 위한 기술을 말하며, 대표적으로 악성 앱이 해당 장치에 설치되는 것을 방지하기 위한 솔루션이나 설치되어 있는 앱을 위·변조하여 위협을 가하는 공격에 대한 방어를 위한 위·변조 방지 솔루션 등이 있음</t>
    <phoneticPr fontId="1" type="noConversion"/>
  </si>
  <si>
    <t>사용자의 고의 또는 실수, 외부 해킹, 멀웨어 등을 통해 네트워크를 이용한 정보유출을 컨텐츠 수준(Content-Aware)에서 막는 보안 솔루션임. 인터넷의 각종 통신(SMTP, HTTP/HTTPs, 인스턴트 메신저, 웹하드, SNS 등)을 통해 유출되는 정보의 내용을 감시하고, 필요에 따라 차단함</t>
    <phoneticPr fontId="1" type="noConversion"/>
  </si>
  <si>
    <t>디지털 콘텐츠의 무단 사용을 막아, 제공자의 권리와 이익을 보호해주는 기술과 서비스를 통틀어 일컫는 말이다. 불법 복제와 변조를 방지하는 기술 등을 제공함</t>
    <phoneticPr fontId="1" type="noConversion"/>
  </si>
  <si>
    <t>DB보안은 데이터베이스 및 데이터베이스 내에 저장된 데이터를 인가되지 않은 사용자가 변경, 파괴, 노출 및 비일관성을 발생시키는 사건으로부터 보호하는 보안 솔루션이며, DB암호는 데이터의 실제 내용을 허가받지 않은 사람이 볼 수 없도록 데이터를 암호화하는 보안 솔루션임</t>
    <phoneticPr fontId="1" type="noConversion"/>
  </si>
  <si>
    <t>스팸 메일 차단, 기업정보 유출방지 등 메일을 통해 접근하는 사이버 공격이나 위협으로부터 단말이나 컨텐츠를 보호하기 위한 솔루션
및 메일을 통한 데이터 유출을 막기 위한 솔루션으로 메일을 통한 사이버 위협이 꾸준히 발생하는 만큼 중요성이 커지고 있음</t>
    <phoneticPr fontId="1" type="noConversion"/>
  </si>
  <si>
    <t>다른 정보(개인 신상 정보, 직장, 가족관계 등의 정보)와 쉽게 결합하지 못하도록 하여 특정 개인을 알아볼 수 없도록 하는 일련의 조치를 말하며, 개인정보 비식별화(익명화, 가명화) 솔루션은 개인정보를 대상으로 이러한 조치를 통해 개인정보를 보호하고, 특정 목적을 위해 활용할수 있도록 하는 솔루션을 말함</t>
    <phoneticPr fontId="1" type="noConversion"/>
  </si>
  <si>
    <t>로컬에 존재하는 ‘문서’ 파일들을 모두 ‘중앙’서버로 이관하여, 서버에서 모든 문서에 대한 보안과 관리를 통합적으로 할 수 있게 하는
기술이며, 이러한 기술을 갖춘 솔루션을 문서중앙화 솔루션이라 함</t>
    <phoneticPr fontId="1" type="noConversion"/>
  </si>
  <si>
    <t>사용이 끝난 디지털 자료가 외부로 유출되는 것을 막기 위해 복구가 불가능한 방식으로 영구적으로 삭제하는 솔루션으로 다양한 시스템에 저장되어 있는 데이터를 완전히 삭제할 수 있는 데이터 영구삭제 솔루션임</t>
    <phoneticPr fontId="1" type="noConversion"/>
  </si>
  <si>
    <t>개인이 시스템으로부터 정확한 주체가 맞는지 확인받는 과정을 말하며, 특정 서비스에 대해 이를 받을 만한 자격이 있는지 확인하는 것을 말함. 사용자 인증의 종류에는 크게 지식기반 인증, 특징기반 인증, 소지기반 인증, 생체기반 인증 등이 있음. 지식기반 인증은 텍스트 기반 비밀번호, 가상 키패드, 패턴, 그래픽 이미 선택, 그림을 그리는 방식 등을 통해 인증하는 방식임. 소지기반 인증은 질문에 대한 답을 유도하는 Q&amp;A 방식의 인증임. 소지기반 인증은 OOB(Out-of-Band) 인증 방식으로 SMS·E-mail·USIM·OTP 등을 통한 방식이 대표적임</t>
    <phoneticPr fontId="1" type="noConversion"/>
  </si>
  <si>
    <t>조직 내 사용자, 그룹, 컴퓨터, 애플리케이션 등과 같은 개체들에 대한 디지털 ID를 관리하는 사용자 계정 관리 솔루션임. ID 도용이나
분실로 인한 보안 사고에 대비하여 보안 관리자에게는 사용자 역할에 따른 계정 관리를, 사용자에게는 자신의 패스워드에 대한 자체 관리 기능을 제공함. 또한 시스템과 각종 자원에 대해 고객·기업 내 사용자·관리자 등의 접근을 제어할 수 있어, 한 번의 ID와 패스워드 입력으로 다양한 시스템에 접속할 수 있도록 싱글사인온(SSO)이나 ID에 따라 사용 권한을 차등적으로 부여하는 엑스트라넷 접근관리(EAM)를 확장 또는 보완한 것임</t>
    <phoneticPr fontId="1" type="noConversion"/>
  </si>
  <si>
    <t>기존의 인증 방식에서 벗어나 다양한 방식으로 신원 인증을 진행할 수 있도록 해주는 것임</t>
    <phoneticPr fontId="1" type="noConversion"/>
  </si>
  <si>
    <t>보안 로그 및 이벤트 데이터를 수집, 분석 보고하여 조직의 보안 상태를 모니터링하고 보안 위협에 대해서 빠른 대응을 할 수 있도록 하
는 통합보안관리 솔루션임. 최근에는 통합관리 수준에서 벗어나 시스템 자원 관리(SMS: System Management System), 망 관리시스템(NMS: Network Management System)등 기업보안관리시스템에까지 확대·개발되고 있음</t>
    <phoneticPr fontId="1" type="noConversion"/>
  </si>
  <si>
    <t>서버, 네트워크장비, 어플리케이션 등의 IT인프라에서 발생하는 다양한 로그를 실시간으로 수집, 저장, 모니터링 및 분석하는 등의 작업을 위해 사용되어지는 솔루션임</t>
    <phoneticPr fontId="1" type="noConversion"/>
  </si>
  <si>
    <t>자료 손실을 예방하기 위해 자료를 미리 다른 곳에 임시로 보관해 두었다가 원래 상태로 복구해주는 관리 솔루션임</t>
    <phoneticPr fontId="1" type="noConversion"/>
  </si>
  <si>
    <t>APT공격에 대응하기 위한 보안 시스템임. APT는 의도가 분명한 악의적인 경제적 또는 정치적인 동기를 가지고 있고, 특정 기업이나 국가, 공공을 타겟으로 실행되는 은밀하고 지속적인 컴퓨터 공격 행위를 의미함. APT대응 솔루션은 PC에이전트, 서버 소프트웨어, 어플라이언스 또는 그 조합으로 운영될 수 있음</t>
    <phoneticPr fontId="1" type="noConversion"/>
  </si>
  <si>
    <t>일반적인 방화벽과 달리 웹 어플리케이션의 특성을 고려하여 설계되었고 HTTP/HTTPS 프로토콜을 분석하여 웹 어플리케이션에서 발생할 수 있는 보안 위협을 탐지하고 차단하는 보안 솔루션임</t>
    <phoneticPr fontId="1" type="noConversion"/>
  </si>
  <si>
    <t>인터넷망 또는 공중망을 사용하여 둘 이상의 네트워크를 안전하게 연결하기 위하여 가상의 터널을 만들어 암호화된 데이터를 전송할 수 있도록 만든 네트워크로 공중망 상에서 구축되는 논리적인 전용망임. 모든 회사들이 개별적으로 회선을 임대하는 것보다 공중망을 공유함으로써 비용은 낮추면서도 전용회선과 거의 동등한 서비스를 제공하려는 것에서 부터 출발하였음. 그래서 오늘날 가상사설망을 원하는 회사들은 주로 엑스트라넷(Extranet)이나 넓은 지역에 퍼져있는 지사들 간의 인트라넷(Intranet) 그리고 이동 사용자들의 안전한 원격접속(Secure Remote Access)에 VPN을 이용하고 있음</t>
    <phoneticPr fontId="1" type="noConversion"/>
  </si>
  <si>
    <t>기업 내부의 데이터와 외부 기관, 개인이 접근할 수 있도록 개발된 시스템으로 외부 사용자를 인증하고 권한을 부여함으로써 안전하게 기업 자원에 접근할 수 있도록 해주고 외부 업체나 고객, 협력 업체 등에게 기업의 정보를 안전하게 제공하는 시스템. 하나의 ID와 암호 입력으로 다양한 시스템에 접근할 수 있고 각 ID에 따라사용 권한을 차등 부여하는 통합 인증과 권한을 관리할 수 있음</t>
    <phoneticPr fontId="1" type="noConversion"/>
  </si>
  <si>
    <t>2023년</t>
    <phoneticPr fontId="1" type="noConversion"/>
  </si>
  <si>
    <t>2024년 보안솔루션 공급 기업 등록 신청서</t>
    <phoneticPr fontId="1" type="noConversion"/>
  </si>
  <si>
    <t>기업 일반</t>
    <phoneticPr fontId="1" type="noConversion"/>
  </si>
  <si>
    <t>정량평가 점수</t>
    <phoneticPr fontId="1" type="noConversion"/>
  </si>
  <si>
    <t>기업명</t>
    <phoneticPr fontId="1" type="noConversion"/>
  </si>
  <si>
    <t>사업자등록번호</t>
    <phoneticPr fontId="1" type="noConversion"/>
  </si>
  <si>
    <t>종업원수</t>
    <phoneticPr fontId="1" type="noConversion"/>
  </si>
  <si>
    <t>23년 매출액</t>
    <phoneticPr fontId="1" type="noConversion"/>
  </si>
  <si>
    <t>납품실적</t>
    <phoneticPr fontId="1" type="noConversion"/>
  </si>
  <si>
    <t>전담인력 수</t>
    <phoneticPr fontId="1" type="noConversion"/>
  </si>
  <si>
    <t>주요납품실적</t>
    <phoneticPr fontId="1" type="noConversion"/>
  </si>
  <si>
    <t>전담인력수</t>
    <phoneticPr fontId="1" type="noConversion"/>
  </si>
  <si>
    <r>
      <t xml:space="preserve">2023 국내 정보보호산업 실태조사(KISIA) 분류체계 중 지역 수요를 고려하여 솔루션 유형을 선발
</t>
    </r>
    <r>
      <rPr>
        <sz val="11"/>
        <color rgb="FFFF0000"/>
        <rFont val="맑은 고딕"/>
        <family val="3"/>
        <charset val="129"/>
        <scheme val="minor"/>
      </rPr>
      <t>No. 1~31에 해당하지 않는 유형의 솔루션은 No. 32(기타)로 등록 신청 가능</t>
    </r>
    <phoneticPr fontId="1" type="noConversion"/>
  </si>
  <si>
    <t>1. 네트워크보안 솔루션 - 웹방화벽</t>
  </si>
  <si>
    <t>네트워크 방화벽</t>
    <phoneticPr fontId="1" type="noConversion"/>
  </si>
  <si>
    <t>통합보안시스템(UTM)</t>
    <phoneticPr fontId="1" type="noConversion"/>
  </si>
  <si>
    <t>차세대 방화벽(NGFW)</t>
    <phoneticPr fontId="1" type="noConversion"/>
  </si>
  <si>
    <t>네트워크 자산(서버 등) 구조의 최상단에 위치하며 인터넷과 같은 외부망으로부터 들어오는 접근 시도를 1차로 제어, 통제(허용/거부)함으로써 내부 네트워크를 보호하는 보안 솔루션임</t>
    <phoneticPr fontId="1" type="noConversion"/>
  </si>
  <si>
    <t>다양한 보안 기능을 하나의 장비에 통합하여 제공하는 보안솔루션임. 한 가지 이상의 보안 기능 수행을 목적으로 개발된 하드웨어, 소프트웨어 네트워킹 기술들의 결합체라고 규정하고 있으며, 설치 및 사용이 간결하고, 모든 보안 기능이나 프로그램을 동시에 갱신할 수 있다는 장점이 있음</t>
    <phoneticPr fontId="1" type="noConversion"/>
  </si>
  <si>
    <t>기존 방화벽의 기능을 포함하면서도 보안성과 성능 면에서 발전한 방화벽으로, 표준 방화벽 기능·침입방지 기능 및 애플리케이션 인식 및 제어 기능을 포함하는 보안 솔루션을 말함</t>
    <phoneticPr fontId="1" type="noConversion"/>
  </si>
  <si>
    <t>2. 네트워크보안 솔루션 - 네트워크 방화벽</t>
  </si>
  <si>
    <t>3. 네트워크보안 솔루션 - 통합보안시스템(UTM)</t>
  </si>
  <si>
    <t>4. 네트워크보안 솔루션 - 차세대 방화벽(NGFW)</t>
  </si>
  <si>
    <t>5. 네트워크보안 솔루션 - 침입방지시스템(IPS)</t>
  </si>
  <si>
    <t>6. 네트워크보안 솔루션 - DDOS 대응</t>
  </si>
  <si>
    <t>7. 네트워크보안 솔루션 - 가상사설망(VPN)</t>
  </si>
  <si>
    <t>8. 네트워크보안 솔루션 - 네트워크 접근제어(NAC)</t>
  </si>
  <si>
    <t>9. 네트워크보안 솔루션 - 무선 네크워크 보안</t>
  </si>
  <si>
    <t>10. 네트워크보안 솔루션 - 네트워크 위협 탐지 및 대응</t>
  </si>
  <si>
    <t>13. 엔드포인트보안 솔루션 - 컨텐츠 악성코드 무해화 기술(CDR)</t>
  </si>
  <si>
    <t>14. 엔드포인트보안 솔루션 - 앤드포인트 위협 탐지 및 대응(EDR)</t>
  </si>
  <si>
    <t>15. 엔드포인트보안 솔루션 - 악성코드/랜섬웨어 대응</t>
  </si>
  <si>
    <t>18. 컨텐츠/데이터 보안 솔루션 - 네크워크 DLP</t>
  </si>
  <si>
    <t>19. 컨텐츠/데이터 보안 솔루션 - 디지털저작관리(DRM)</t>
  </si>
  <si>
    <t>20. 컨텐츠/데이터 보안 솔루션 - DB보안(접근통제) / DB암호</t>
  </si>
  <si>
    <t>21. 컨텐츠/데이터 보안 솔루션 - 메일 보안 솔루션</t>
  </si>
  <si>
    <t>22. 컨텐츠/데이터 보안 솔루션 - 개인정보 비식별화 솔루션</t>
  </si>
  <si>
    <t>11. 네트워크보안 솔루션 - 망분리(일방향게이트웨이 등)</t>
  </si>
  <si>
    <t>12. 네트워크보안 솔루션 - 데스크톱 가상화(VDI,DaaS 등)</t>
  </si>
  <si>
    <t>16. 엔드포인트보안 솔루션 - APT 대응</t>
  </si>
  <si>
    <t>17. 엔드포인트보안 솔루션 - 모바일 단말 보안</t>
  </si>
  <si>
    <t>23. 컨텐츠/데이터 보안 솔루션 - 문서중앙화 솔루션</t>
  </si>
  <si>
    <t>24. 컨텐츠/데이터 보안 솔루션 - 완전삭제 솔루션</t>
  </si>
  <si>
    <t>25. 공통인프라보안 솔루션 - 사용자 인증</t>
  </si>
  <si>
    <t>26. 공통인프라보안 솔루션 - 통합계정관리(IM/IAM)</t>
  </si>
  <si>
    <t>27. 공통인프라보안 솔루션 - 통합접근관리(EAM)</t>
  </si>
  <si>
    <t>28. 공통인프라보안 솔루션 - 차세대 인증(FIDO, DID, IoT)</t>
  </si>
  <si>
    <t>29. 공통인프라보안 솔루션 - 통합보안관제시스템(SIEM)</t>
  </si>
  <si>
    <t>30. 공통인프라보안 솔루션 - 로그관리 및 분석시스템</t>
  </si>
  <si>
    <t>31. 공통인프라보안 솔루션 - 백업 및 복구관리시스템</t>
  </si>
  <si>
    <t>32. 기타 - 기타</t>
  </si>
  <si>
    <t>10개이상</t>
  </si>
  <si>
    <t>10개이상</t>
    <phoneticPr fontId="1" type="noConversion"/>
  </si>
  <si>
    <t>5~9개</t>
    <phoneticPr fontId="1" type="noConversion"/>
  </si>
  <si>
    <t>0~4개</t>
    <phoneticPr fontId="1" type="noConversion"/>
  </si>
  <si>
    <t>주요납품실적</t>
    <phoneticPr fontId="1" type="noConversion"/>
  </si>
  <si>
    <t>제품 상세</t>
    <phoneticPr fontId="1" type="noConversion"/>
  </si>
  <si>
    <t>제품명</t>
    <phoneticPr fontId="1" type="noConversion"/>
  </si>
  <si>
    <t>Pool종류</t>
    <phoneticPr fontId="1" type="noConversion"/>
  </si>
  <si>
    <t>솔루션 유형(선택)</t>
    <phoneticPr fontId="1" type="noConversion"/>
  </si>
  <si>
    <t>인증유무</t>
    <phoneticPr fontId="1" type="noConversion"/>
  </si>
  <si>
    <t>납품건수</t>
    <phoneticPr fontId="1" type="noConversion"/>
  </si>
  <si>
    <t>O</t>
  </si>
  <si>
    <t>O</t>
    <phoneticPr fontId="1" type="noConversion"/>
  </si>
  <si>
    <t>X</t>
    <phoneticPr fontId="1" type="noConversion"/>
  </si>
  <si>
    <t>인증유무</t>
    <phoneticPr fontId="1" type="noConversion"/>
  </si>
  <si>
    <t>솔루션 유형</t>
    <phoneticPr fontId="1" type="noConversion"/>
  </si>
  <si>
    <t>정부지원금(최대) : 보안제품 480만원 / SECaaS 440만원
(단, 정부지원금 미만일 경우 8:2 비율로 고정 (지원금 : 부담금))</t>
    <phoneticPr fontId="1" type="noConversion"/>
  </si>
  <si>
    <t>PC로 1~2 시트 모두 작성하여 원본(Excel) 파일 제출. 파일명 : (신청양식2) 기업명</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</si>
</sst>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quot;₩&quot;#,##0"/>
    <numFmt numFmtId="177" formatCode="0_ "/>
  </numFmts>
  <fonts count="38">
    <font>
      <sz val="11"/>
      <color theme="1"/>
      <name val="맑은 고딕"/>
      <family val="2"/>
      <charset val="129"/>
      <scheme val="minor"/>
    </font>
    <font>
      <sz val="8"/>
      <name val="맑은 고딕"/>
      <family val="2"/>
      <charset val="129"/>
      <scheme val="minor"/>
    </font>
    <font>
      <sz val="16"/>
      <color theme="1"/>
      <name val="HY헤드라인M"/>
      <family val="1"/>
      <charset val="129"/>
    </font>
    <font>
      <b/>
      <sz val="11"/>
      <color rgb="FFFF0000"/>
      <name val="맑은 고딕"/>
      <family val="3"/>
      <charset val="129"/>
      <scheme val="minor"/>
    </font>
    <font>
      <b/>
      <sz val="11"/>
      <color rgb="FFFFFF00"/>
      <name val="맑은 고딕"/>
      <family val="3"/>
      <charset val="129"/>
      <scheme val="minor"/>
    </font>
    <font>
      <b/>
      <sz val="1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rgb="FFFF0000"/>
      <name val="맑은 고딕"/>
      <family val="3"/>
      <charset val="129"/>
      <scheme val="minor"/>
    </font>
    <font>
      <sz val="11"/>
      <name val="맑은 고딕"/>
      <family val="3"/>
      <charset val="129"/>
      <scheme val="minor"/>
    </font>
    <font>
      <b/>
      <sz val="9"/>
      <color rgb="FFFF0000"/>
      <name val="맑은 고딕"/>
      <family val="3"/>
      <charset val="129"/>
      <scheme val="minor"/>
    </font>
    <font>
      <sz val="9"/>
      <color rgb="FFFF0000"/>
      <name val="맑은 고딕"/>
      <family val="3"/>
      <charset val="129"/>
      <scheme val="minor"/>
    </font>
    <font>
      <b/>
      <sz val="9"/>
      <color indexed="81"/>
      <name val="돋움"/>
      <family val="3"/>
      <charset val="129"/>
    </font>
    <font>
      <b/>
      <sz val="9"/>
      <color indexed="81"/>
      <name val="Tahoma"/>
      <family val="2"/>
    </font>
    <font>
      <sz val="9"/>
      <color indexed="81"/>
      <name val="Tahoma"/>
      <family val="2"/>
    </font>
    <font>
      <sz val="9"/>
      <color indexed="81"/>
      <name val="돋움"/>
      <family val="3"/>
      <charset val="129"/>
    </font>
    <font>
      <sz val="9"/>
      <color rgb="FF000000"/>
      <name val="Malgun Gothic"/>
      <family val="3"/>
      <charset val="129"/>
    </font>
    <font>
      <sz val="14"/>
      <color theme="1"/>
      <name val="HY헤드라인M"/>
      <family val="1"/>
      <charset val="129"/>
    </font>
    <font>
      <b/>
      <sz val="10"/>
      <color theme="1"/>
      <name val="맑은 고딕"/>
      <family val="3"/>
      <charset val="129"/>
      <scheme val="minor"/>
    </font>
    <font>
      <sz val="10"/>
      <color rgb="FFFF0000"/>
      <name val="맑은 고딕"/>
      <family val="3"/>
      <charset val="129"/>
      <scheme val="minor"/>
    </font>
    <font>
      <i/>
      <sz val="11"/>
      <color theme="1"/>
      <name val="맑은 고딕"/>
      <family val="3"/>
      <charset val="129"/>
      <scheme val="minor"/>
    </font>
    <font>
      <sz val="8"/>
      <color rgb="FFFF0000"/>
      <name val="맑은 고딕"/>
      <family val="3"/>
      <charset val="129"/>
      <scheme val="minor"/>
    </font>
    <font>
      <sz val="10"/>
      <color theme="1"/>
      <name val="맑은 고딕"/>
      <family val="3"/>
      <charset val="129"/>
      <scheme val="minor"/>
    </font>
    <font>
      <sz val="9"/>
      <color theme="1"/>
      <name val="맑은 고딕"/>
      <family val="3"/>
      <charset val="129"/>
      <scheme val="minor"/>
    </font>
    <font>
      <sz val="12"/>
      <color theme="1"/>
      <name val="HY헤드라인M"/>
      <family val="1"/>
      <charset val="129"/>
    </font>
    <font>
      <b/>
      <sz val="11"/>
      <color theme="0"/>
      <name val="맑은 고딕"/>
      <family val="3"/>
      <charset val="129"/>
      <scheme val="minor"/>
    </font>
    <font>
      <sz val="10"/>
      <color theme="1"/>
      <name val="맑은 고딕"/>
      <family val="2"/>
      <charset val="129"/>
      <scheme val="minor"/>
    </font>
    <font>
      <b/>
      <sz val="11"/>
      <color rgb="FFFF0000"/>
      <name val="Malgun Gothic Semilight"/>
      <family val="3"/>
      <charset val="129"/>
    </font>
    <font>
      <sz val="11"/>
      <color theme="1"/>
      <name val="HY헤드라인M"/>
      <family val="1"/>
      <charset val="129"/>
    </font>
    <font>
      <b/>
      <sz val="11"/>
      <color theme="0"/>
      <name val="Malgun Gothic Semilight"/>
      <family val="2"/>
      <charset val="129"/>
    </font>
    <font>
      <b/>
      <sz val="11"/>
      <color theme="0"/>
      <name val="Malgun Gothic Semilight"/>
      <family val="3"/>
      <charset val="129"/>
    </font>
    <font>
      <b/>
      <sz val="11"/>
      <color theme="1"/>
      <name val="Malgun Gothic Semilight"/>
      <family val="3"/>
      <charset val="129"/>
    </font>
    <font>
      <b/>
      <sz val="9"/>
      <color rgb="FFFFFF00"/>
      <name val="Malgun Gothic Semilight"/>
      <family val="3"/>
      <charset val="129"/>
    </font>
    <font>
      <b/>
      <sz val="10"/>
      <color theme="1"/>
      <name val="맑은 고딕"/>
      <family val="2"/>
      <charset val="129"/>
      <scheme val="minor"/>
    </font>
    <font>
      <b/>
      <sz val="10"/>
      <color theme="1"/>
      <name val="Malgun Gothic Semilight"/>
      <family val="3"/>
      <charset val="129"/>
    </font>
    <font>
      <sz val="8"/>
      <name val="맑은 고딕"/>
      <family val="3"/>
      <charset val="129"/>
      <scheme val="minor"/>
    </font>
    <font>
      <sz val="8"/>
      <color theme="1"/>
      <name val="맑은 고딕"/>
      <family val="3"/>
      <charset val="129"/>
      <scheme val="minor"/>
    </font>
    <font>
      <b/>
      <sz val="11"/>
      <color rgb="FFFFFF00"/>
      <name val="Malgun Gothic Semilight"/>
      <family val="3"/>
      <charset val="129"/>
    </font>
  </fonts>
  <fills count="14">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3"/>
        <bgColor indexed="64"/>
      </patternFill>
    </fill>
    <fill>
      <patternFill patternType="solid">
        <fgColor theme="3" tint="0.39997558519241921"/>
        <bgColor indexed="64"/>
      </patternFill>
    </fill>
  </fills>
  <borders count="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320">
    <xf numFmtId="0" fontId="0" fillId="0" borderId="0" xfId="0">
      <alignment vertical="center"/>
    </xf>
    <xf numFmtId="0" fontId="4" fillId="0" borderId="0" xfId="0" applyFont="1">
      <alignment vertical="center"/>
    </xf>
    <xf numFmtId="0" fontId="0" fillId="0" borderId="13" xfId="0" applyBorder="1" applyAlignment="1">
      <alignment horizontal="right" vertical="center"/>
    </xf>
    <xf numFmtId="0" fontId="0" fillId="0" borderId="13" xfId="0" applyBorder="1">
      <alignment vertical="center"/>
    </xf>
    <xf numFmtId="0" fontId="0" fillId="0" borderId="14" xfId="0" applyBorder="1">
      <alignment vertical="center"/>
    </xf>
    <xf numFmtId="0" fontId="0" fillId="0" borderId="10" xfId="0" applyBorder="1">
      <alignment vertical="center"/>
    </xf>
    <xf numFmtId="0" fontId="0" fillId="0" borderId="11" xfId="0" applyBorder="1">
      <alignment vertical="center"/>
    </xf>
    <xf numFmtId="0" fontId="9"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3" fillId="0" borderId="0" xfId="0" applyFont="1">
      <alignment vertical="center"/>
    </xf>
    <xf numFmtId="0" fontId="0" fillId="0" borderId="25" xfId="0" applyBorder="1">
      <alignment vertical="center"/>
    </xf>
    <xf numFmtId="0" fontId="0" fillId="0" borderId="26" xfId="0" applyBorder="1">
      <alignment vertical="center"/>
    </xf>
    <xf numFmtId="0" fontId="0" fillId="0" borderId="13" xfId="0" applyBorder="1" applyAlignment="1">
      <alignment horizontal="left" vertical="center"/>
    </xf>
    <xf numFmtId="0" fontId="0" fillId="0" borderId="15" xfId="0" applyBorder="1" applyAlignment="1">
      <alignment horizontal="lef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7" fillId="0" borderId="0" xfId="0" applyFont="1">
      <alignment vertical="center"/>
    </xf>
    <xf numFmtId="0" fontId="6" fillId="10" borderId="9" xfId="0" applyFont="1" applyFill="1"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25" fillId="12" borderId="39" xfId="0" applyFont="1" applyFill="1" applyBorder="1" applyAlignment="1">
      <alignment horizontal="center" vertical="center"/>
    </xf>
    <xf numFmtId="0" fontId="25" fillId="12" borderId="40" xfId="0" applyFont="1" applyFill="1" applyBorder="1" applyAlignment="1">
      <alignment horizontal="center" vertical="center"/>
    </xf>
    <xf numFmtId="0" fontId="25" fillId="12" borderId="41" xfId="0" applyFont="1" applyFill="1" applyBorder="1" applyAlignment="1">
      <alignment horizontal="center" vertical="center" wrapText="1"/>
    </xf>
    <xf numFmtId="0" fontId="25" fillId="13" borderId="10" xfId="0" applyFont="1" applyFill="1" applyBorder="1" applyAlignment="1">
      <alignment horizontal="center" vertical="center"/>
    </xf>
    <xf numFmtId="0" fontId="26" fillId="0" borderId="11" xfId="0" applyFon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31" fillId="0" borderId="0" xfId="0" applyFont="1" applyAlignment="1">
      <alignment vertical="center" wrapText="1"/>
    </xf>
    <xf numFmtId="0" fontId="33" fillId="10" borderId="10" xfId="0" applyFont="1" applyFill="1" applyBorder="1" applyAlignment="1">
      <alignment horizontal="center" vertical="center" wrapText="1"/>
    </xf>
    <xf numFmtId="0" fontId="33" fillId="10" borderId="10" xfId="0" applyFont="1" applyFill="1" applyBorder="1" applyAlignment="1">
      <alignment horizontal="center" vertical="center" shrinkToFit="1"/>
    </xf>
    <xf numFmtId="0" fontId="18" fillId="10" borderId="10" xfId="0" applyFont="1" applyFill="1" applyBorder="1" applyAlignment="1">
      <alignment horizontal="center" vertical="center" shrinkToFit="1"/>
    </xf>
    <xf numFmtId="176" fontId="18" fillId="10" borderId="10" xfId="0" applyNumberFormat="1" applyFont="1" applyFill="1" applyBorder="1" applyAlignment="1">
      <alignment horizontal="center" vertical="center" wrapText="1"/>
    </xf>
    <xf numFmtId="177" fontId="18" fillId="10" borderId="10" xfId="0" applyNumberFormat="1" applyFont="1" applyFill="1" applyBorder="1" applyAlignment="1">
      <alignment horizontal="center" vertical="center" wrapText="1"/>
    </xf>
    <xf numFmtId="0" fontId="18" fillId="10" borderId="10" xfId="0" applyFont="1" applyFill="1" applyBorder="1" applyAlignment="1">
      <alignment horizontal="center" vertical="center" wrapText="1"/>
    </xf>
    <xf numFmtId="0" fontId="34" fillId="10" borderId="10" xfId="0" applyFont="1" applyFill="1" applyBorder="1" applyAlignment="1">
      <alignment horizontal="center" vertical="center" wrapText="1"/>
    </xf>
    <xf numFmtId="0" fontId="34" fillId="0" borderId="0" xfId="0" applyFont="1" applyAlignment="1">
      <alignment horizontal="center" vertical="center" wrapText="1"/>
    </xf>
    <xf numFmtId="0" fontId="26" fillId="0" borderId="0" xfId="0" applyFont="1" applyAlignment="1">
      <alignment horizontal="left" vertical="center" wrapText="1"/>
    </xf>
    <xf numFmtId="0" fontId="22" fillId="4" borderId="10" xfId="0" applyFont="1" applyFill="1" applyBorder="1" applyAlignment="1">
      <alignment horizontal="center" vertical="center" wrapText="1"/>
    </xf>
    <xf numFmtId="0" fontId="35" fillId="4" borderId="10" xfId="0" applyFont="1" applyFill="1" applyBorder="1" applyAlignment="1">
      <alignment horizontal="center" vertical="center" wrapText="1"/>
    </xf>
    <xf numFmtId="0" fontId="35" fillId="4" borderId="10" xfId="0" applyFont="1" applyFill="1" applyBorder="1" applyAlignment="1">
      <alignment horizontal="center" vertical="center" shrinkToFit="1"/>
    </xf>
    <xf numFmtId="176" fontId="35" fillId="4" borderId="10" xfId="0" applyNumberFormat="1" applyFont="1" applyFill="1" applyBorder="1" applyAlignment="1">
      <alignment horizontal="right" vertical="center" wrapText="1"/>
    </xf>
    <xf numFmtId="176" fontId="35" fillId="4" borderId="10" xfId="0" applyNumberFormat="1" applyFont="1" applyFill="1" applyBorder="1" applyAlignment="1">
      <alignment horizontal="center" vertical="center" wrapText="1"/>
    </xf>
    <xf numFmtId="177" fontId="35" fillId="4" borderId="10" xfId="0" applyNumberFormat="1" applyFont="1" applyFill="1" applyBorder="1" applyAlignment="1">
      <alignment vertical="center" wrapText="1"/>
    </xf>
    <xf numFmtId="0" fontId="36" fillId="4" borderId="10" xfId="0" applyFont="1" applyFill="1" applyBorder="1" applyAlignment="1">
      <alignment vertical="center" wrapText="1"/>
    </xf>
    <xf numFmtId="0" fontId="22" fillId="4" borderId="10" xfId="0" applyFont="1" applyFill="1" applyBorder="1" applyAlignment="1">
      <alignment vertical="center" wrapText="1"/>
    </xf>
    <xf numFmtId="0" fontId="7" fillId="4" borderId="0" xfId="0" applyFont="1" applyFill="1" applyAlignment="1">
      <alignment horizontal="center" vertical="center" wrapText="1"/>
    </xf>
    <xf numFmtId="0" fontId="7" fillId="4" borderId="0" xfId="0" applyFont="1" applyFill="1" applyAlignment="1">
      <alignment vertical="center" wrapText="1"/>
    </xf>
    <xf numFmtId="0" fontId="26"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0" xfId="0" applyFont="1" applyBorder="1" applyAlignment="1">
      <alignment horizontal="center" vertical="center" shrinkToFit="1"/>
    </xf>
    <xf numFmtId="0" fontId="36" fillId="0" borderId="10" xfId="0" applyFont="1" applyBorder="1" applyAlignment="1">
      <alignment horizontal="center" vertical="center" shrinkToFit="1"/>
    </xf>
    <xf numFmtId="176" fontId="36" fillId="0" borderId="10" xfId="0" applyNumberFormat="1" applyFont="1" applyBorder="1" applyAlignment="1">
      <alignment horizontal="right" vertical="center" wrapText="1"/>
    </xf>
    <xf numFmtId="176" fontId="36" fillId="0" borderId="10" xfId="0" applyNumberFormat="1" applyFont="1" applyBorder="1" applyAlignment="1">
      <alignment horizontal="center" vertical="center" wrapText="1"/>
    </xf>
    <xf numFmtId="177" fontId="36" fillId="0" borderId="10" xfId="0" applyNumberFormat="1" applyFont="1" applyBorder="1" applyAlignment="1">
      <alignment vertical="center" wrapText="1"/>
    </xf>
    <xf numFmtId="0" fontId="36" fillId="0" borderId="10" xfId="0" applyFont="1" applyBorder="1" applyAlignment="1">
      <alignment vertical="center" wrapText="1"/>
    </xf>
    <xf numFmtId="0" fontId="22" fillId="0" borderId="10" xfId="0" applyFont="1" applyBorder="1" applyAlignment="1">
      <alignment vertical="center" wrapText="1"/>
    </xf>
    <xf numFmtId="0" fontId="22" fillId="0" borderId="10" xfId="0" applyFont="1" applyBorder="1" applyAlignment="1">
      <alignment horizontal="center" vertical="center" wrapText="1"/>
    </xf>
    <xf numFmtId="0" fontId="0" fillId="0" borderId="0" xfId="0" applyAlignment="1">
      <alignment horizontal="center" vertical="center" shrinkToFit="1"/>
    </xf>
    <xf numFmtId="176" fontId="0" fillId="0" borderId="0" xfId="0" applyNumberFormat="1" applyAlignment="1">
      <alignment horizontal="right" vertical="center" wrapText="1"/>
    </xf>
    <xf numFmtId="176" fontId="0" fillId="0" borderId="0" xfId="0" applyNumberFormat="1" applyAlignment="1">
      <alignment horizontal="center" vertical="center" wrapText="1"/>
    </xf>
    <xf numFmtId="177" fontId="0" fillId="0" borderId="0" xfId="0" applyNumberFormat="1" applyAlignment="1">
      <alignment vertical="center" wrapText="1"/>
    </xf>
    <xf numFmtId="0" fontId="26" fillId="0" borderId="46" xfId="0" applyFont="1" applyBorder="1"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0" borderId="0" xfId="0" applyFont="1" applyBorder="1" applyAlignment="1">
      <alignment vertical="center" wrapText="1"/>
    </xf>
    <xf numFmtId="0" fontId="27" fillId="0" borderId="0" xfId="0" applyFont="1" applyBorder="1" applyAlignment="1">
      <alignment vertical="center" wrapText="1"/>
    </xf>
    <xf numFmtId="0" fontId="0" fillId="0" borderId="0" xfId="0"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horizontal="center" vertical="center" shrinkToFit="1"/>
    </xf>
    <xf numFmtId="0" fontId="0" fillId="0" borderId="10" xfId="0" applyNumberFormat="1" applyBorder="1" applyAlignment="1">
      <alignment horizontal="right" vertical="center" wrapText="1"/>
    </xf>
    <xf numFmtId="0" fontId="0" fillId="0" borderId="0" xfId="0" applyNumberFormat="1" applyAlignment="1">
      <alignment horizontal="center" vertical="center" wrapText="1"/>
    </xf>
    <xf numFmtId="0" fontId="0" fillId="0" borderId="0" xfId="0" applyNumberFormat="1" applyAlignment="1">
      <alignment vertical="center" wrapText="1"/>
    </xf>
    <xf numFmtId="0" fontId="0" fillId="0" borderId="0" xfId="0" applyNumberFormat="1" applyAlignment="1">
      <alignment horizontal="center" vertical="center" shrinkToFit="1"/>
    </xf>
    <xf numFmtId="0" fontId="0" fillId="0" borderId="0" xfId="0" applyNumberFormat="1" applyAlignment="1">
      <alignment horizontal="right" vertical="center" wrapText="1"/>
    </xf>
    <xf numFmtId="0" fontId="5" fillId="10" borderId="47" xfId="0" applyFont="1" applyFill="1" applyBorder="1" applyAlignment="1">
      <alignment horizontal="center" vertical="center"/>
    </xf>
    <xf numFmtId="0" fontId="25" fillId="13" borderId="45" xfId="0" applyFont="1" applyFill="1" applyBorder="1" applyAlignment="1">
      <alignment horizontal="center" vertical="center"/>
    </xf>
    <xf numFmtId="0" fontId="6" fillId="4" borderId="15" xfId="0" applyNumberFormat="1" applyFont="1" applyFill="1" applyBorder="1" applyAlignment="1">
      <alignment horizontal="center" vertical="center"/>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33" fillId="10" borderId="9" xfId="0" applyFont="1" applyFill="1" applyBorder="1" applyAlignment="1">
      <alignment horizontal="center" vertical="center" wrapText="1"/>
    </xf>
    <xf numFmtId="176" fontId="18" fillId="10" borderId="11" xfId="0" applyNumberFormat="1" applyFont="1" applyFill="1" applyBorder="1" applyAlignment="1">
      <alignment horizontal="center" vertical="center" wrapText="1"/>
    </xf>
    <xf numFmtId="0" fontId="0" fillId="0" borderId="47" xfId="0" applyBorder="1" applyAlignment="1">
      <alignment horizontal="center" vertical="center" wrapText="1"/>
    </xf>
    <xf numFmtId="0" fontId="0" fillId="0" borderId="45" xfId="0" applyBorder="1" applyAlignment="1">
      <alignment vertical="center" wrapText="1"/>
    </xf>
    <xf numFmtId="0" fontId="0" fillId="0" borderId="45" xfId="0" applyBorder="1" applyAlignment="1">
      <alignment horizontal="center" vertical="center" shrinkToFit="1"/>
    </xf>
    <xf numFmtId="0" fontId="0" fillId="0" borderId="45" xfId="0" applyNumberFormat="1" applyBorder="1" applyAlignment="1">
      <alignment horizontal="right" vertical="center" wrapText="1"/>
    </xf>
    <xf numFmtId="0" fontId="0" fillId="0" borderId="45" xfId="0" applyBorder="1" applyAlignment="1">
      <alignment horizontal="center" vertical="center" wrapText="1"/>
    </xf>
    <xf numFmtId="0" fontId="0" fillId="0" borderId="46" xfId="0" applyBorder="1" applyAlignment="1">
      <alignment horizontal="center" vertical="center" wrapText="1"/>
    </xf>
    <xf numFmtId="0" fontId="0" fillId="0" borderId="11" xfId="0" applyNumberFormat="1" applyBorder="1" applyAlignment="1">
      <alignment horizontal="right" vertical="center" wrapText="1"/>
    </xf>
    <xf numFmtId="0" fontId="0" fillId="0" borderId="46" xfId="0" applyNumberFormat="1" applyBorder="1" applyAlignment="1">
      <alignment horizontal="right" vertical="center" wrapText="1"/>
    </xf>
    <xf numFmtId="0" fontId="18" fillId="10" borderId="9" xfId="0" applyFont="1" applyFill="1" applyBorder="1" applyAlignment="1">
      <alignment horizontal="center" vertical="center" shrinkToFit="1"/>
    </xf>
    <xf numFmtId="0" fontId="0" fillId="0" borderId="9" xfId="0" applyBorder="1" applyAlignment="1">
      <alignment horizontal="center" vertical="center" shrinkToFit="1"/>
    </xf>
    <xf numFmtId="0" fontId="0" fillId="0" borderId="47" xfId="0" applyBorder="1" applyAlignment="1">
      <alignment horizontal="center" vertical="center" shrinkToFit="1"/>
    </xf>
    <xf numFmtId="176" fontId="18" fillId="10" borderId="9" xfId="0" applyNumberFormat="1"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5" xfId="0" applyBorder="1" applyAlignment="1">
      <alignment horizontal="center" vertical="center"/>
    </xf>
    <xf numFmtId="0" fontId="6" fillId="2" borderId="12" xfId="0" applyFont="1" applyFill="1" applyBorder="1" applyAlignment="1">
      <alignment horizontal="center" vertical="center"/>
    </xf>
    <xf numFmtId="0" fontId="6" fillId="2" borderId="15" xfId="0" applyFont="1" applyFill="1" applyBorder="1" applyAlignment="1">
      <alignment horizontal="center" vertical="center"/>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5" fillId="7" borderId="9" xfId="0" applyFont="1" applyFill="1" applyBorder="1" applyAlignment="1">
      <alignment horizontal="center" vertical="center"/>
    </xf>
    <xf numFmtId="0" fontId="5" fillId="7" borderId="10" xfId="0" applyFont="1" applyFill="1" applyBorder="1" applyAlignment="1">
      <alignment horizontal="center" vertical="center"/>
    </xf>
    <xf numFmtId="0" fontId="5" fillId="7" borderId="11"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14" xfId="0" applyFont="1" applyFill="1" applyBorder="1" applyAlignment="1">
      <alignment horizontal="center" vertical="center"/>
    </xf>
    <xf numFmtId="0" fontId="0" fillId="0" borderId="12" xfId="0" applyBorder="1" applyAlignment="1">
      <alignment horizontal="right" vertical="center"/>
    </xf>
    <xf numFmtId="0" fontId="0" fillId="0" borderId="13" xfId="0" applyBorder="1" applyAlignment="1">
      <alignment horizontal="right" vertical="center"/>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8" fillId="0" borderId="19" xfId="0" applyFont="1"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horizontal="center" vertical="center"/>
    </xf>
    <xf numFmtId="0" fontId="0" fillId="0" borderId="24" xfId="0" applyBorder="1" applyAlignment="1">
      <alignment horizontal="center" vertical="center"/>
    </xf>
    <xf numFmtId="0" fontId="6" fillId="8" borderId="9" xfId="0" applyFont="1" applyFill="1" applyBorder="1" applyAlignment="1">
      <alignment horizontal="center" vertical="center"/>
    </xf>
    <xf numFmtId="0" fontId="6" fillId="8" borderId="10" xfId="0" applyFont="1" applyFill="1" applyBorder="1" applyAlignment="1">
      <alignment horizontal="center" vertical="center"/>
    </xf>
    <xf numFmtId="0" fontId="6" fillId="8" borderId="11"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3" xfId="0" applyFont="1" applyFill="1" applyBorder="1" applyAlignment="1">
      <alignment horizontal="center" vertical="center"/>
    </xf>
    <xf numFmtId="0" fontId="6" fillId="8" borderId="16"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9" fillId="0" borderId="10" xfId="0" applyFont="1" applyBorder="1" applyAlignment="1">
      <alignment horizontal="center" vertical="center"/>
    </xf>
    <xf numFmtId="0" fontId="9" fillId="0" borderId="19" xfId="0" applyFont="1" applyBorder="1" applyAlignment="1">
      <alignment horizontal="left" vertical="center" wrapText="1"/>
    </xf>
    <xf numFmtId="0" fontId="9" fillId="0" borderId="17" xfId="0" applyFont="1" applyBorder="1" applyAlignment="1">
      <alignment horizontal="left" vertical="center" wrapText="1"/>
    </xf>
    <xf numFmtId="0" fontId="9" fillId="0" borderId="20" xfId="0" applyFont="1" applyBorder="1" applyAlignment="1">
      <alignment horizontal="left" vertical="center" wrapText="1"/>
    </xf>
    <xf numFmtId="0" fontId="9" fillId="0" borderId="23" xfId="0" applyFont="1" applyBorder="1" applyAlignment="1">
      <alignment horizontal="left" vertical="center" wrapText="1"/>
    </xf>
    <xf numFmtId="0" fontId="9" fillId="0" borderId="21" xfId="0" applyFont="1" applyBorder="1" applyAlignment="1">
      <alignment horizontal="left" vertical="center" wrapText="1"/>
    </xf>
    <xf numFmtId="0" fontId="9" fillId="0" borderId="24" xfId="0" applyFont="1" applyBorder="1" applyAlignment="1">
      <alignment horizontal="left" vertical="center" wrapText="1"/>
    </xf>
    <xf numFmtId="0" fontId="6" fillId="4" borderId="13"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6" fillId="5" borderId="11" xfId="0" applyFont="1" applyFill="1" applyBorder="1" applyAlignment="1">
      <alignment horizontal="center" vertical="center"/>
    </xf>
    <xf numFmtId="0" fontId="6" fillId="6" borderId="16" xfId="0" applyFont="1" applyFill="1" applyBorder="1" applyAlignment="1">
      <alignment horizontal="center" vertical="center"/>
    </xf>
    <xf numFmtId="0" fontId="6" fillId="6" borderId="15" xfId="0" applyFont="1" applyFill="1" applyBorder="1" applyAlignment="1">
      <alignment horizontal="center" vertical="center"/>
    </xf>
    <xf numFmtId="0" fontId="6" fillId="0" borderId="10" xfId="0" applyFont="1" applyBorder="1" applyAlignment="1">
      <alignment horizontal="center" vertical="center"/>
    </xf>
    <xf numFmtId="0" fontId="6" fillId="6" borderId="10" xfId="0" applyFont="1" applyFill="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6" borderId="12" xfId="0" applyFont="1" applyFill="1" applyBorder="1" applyAlignment="1">
      <alignment horizontal="center" vertical="center"/>
    </xf>
    <xf numFmtId="0" fontId="6" fillId="6" borderId="13" xfId="0" applyFont="1" applyFill="1" applyBorder="1" applyAlignment="1">
      <alignment horizontal="center" vertical="center"/>
    </xf>
    <xf numFmtId="0" fontId="6" fillId="0" borderId="11" xfId="0" applyFont="1" applyBorder="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4" fillId="9" borderId="1" xfId="0" applyFont="1" applyFill="1" applyBorder="1" applyAlignment="1">
      <alignment horizontal="center" vertical="center" wrapText="1"/>
    </xf>
    <xf numFmtId="0" fontId="17" fillId="9" borderId="2"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17" fillId="9" borderId="5"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4" fillId="9" borderId="2" xfId="0" applyFont="1" applyFill="1" applyBorder="1" applyAlignment="1">
      <alignment horizontal="center" vertical="center" wrapText="1"/>
    </xf>
    <xf numFmtId="0" fontId="17" fillId="9" borderId="3"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0" xfId="0" applyFont="1" applyAlignment="1">
      <alignment horizontal="center" vertical="center" wrapText="1"/>
    </xf>
    <xf numFmtId="0" fontId="3" fillId="0" borderId="26" xfId="0" applyFont="1" applyBorder="1" applyAlignment="1">
      <alignment horizontal="center" vertical="center" wrapText="1"/>
    </xf>
    <xf numFmtId="0" fontId="7" fillId="10" borderId="27" xfId="0" applyFont="1" applyFill="1" applyBorder="1" applyAlignment="1">
      <alignment horizontal="center" vertical="center" wrapText="1"/>
    </xf>
    <xf numFmtId="0" fontId="0" fillId="10" borderId="28" xfId="0" applyFill="1" applyBorder="1" applyAlignment="1">
      <alignment horizontal="center" vertical="center" wrapText="1"/>
    </xf>
    <xf numFmtId="0" fontId="0" fillId="10" borderId="29" xfId="0" applyFill="1" applyBorder="1" applyAlignment="1">
      <alignment horizontal="center" vertical="center" wrapText="1"/>
    </xf>
    <xf numFmtId="0" fontId="6" fillId="0" borderId="28" xfId="0" applyFont="1"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6" fillId="10" borderId="9" xfId="0" applyFont="1" applyFill="1" applyBorder="1" applyAlignment="1">
      <alignment horizontal="center" vertical="center" wrapText="1"/>
    </xf>
    <xf numFmtId="0" fontId="6" fillId="10" borderId="10" xfId="0" applyFont="1" applyFill="1" applyBorder="1" applyAlignment="1">
      <alignment horizontal="center"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10" borderId="32" xfId="0" applyFont="1" applyFill="1" applyBorder="1" applyAlignment="1">
      <alignment horizontal="center" vertical="center" wrapText="1"/>
    </xf>
    <xf numFmtId="0" fontId="6" fillId="10" borderId="17" xfId="0" applyFont="1" applyFill="1" applyBorder="1" applyAlignment="1">
      <alignment horizontal="center" vertical="center" wrapText="1"/>
    </xf>
    <xf numFmtId="0" fontId="6" fillId="10" borderId="18" xfId="0" applyFont="1" applyFill="1" applyBorder="1" applyAlignment="1">
      <alignment horizontal="center" vertical="center" wrapText="1"/>
    </xf>
    <xf numFmtId="0" fontId="6" fillId="10" borderId="25" xfId="0" applyFont="1" applyFill="1" applyBorder="1" applyAlignment="1">
      <alignment horizontal="center" vertical="center" wrapText="1"/>
    </xf>
    <xf numFmtId="0" fontId="6" fillId="10" borderId="0" xfId="0" applyFont="1" applyFill="1" applyAlignment="1">
      <alignment horizontal="center" vertical="center" wrapText="1"/>
    </xf>
    <xf numFmtId="0" fontId="6" fillId="10" borderId="34" xfId="0" applyFont="1" applyFill="1" applyBorder="1" applyAlignment="1">
      <alignment horizontal="center" vertical="center" wrapText="1"/>
    </xf>
    <xf numFmtId="0" fontId="6" fillId="10" borderId="33" xfId="0" applyFont="1" applyFill="1" applyBorder="1" applyAlignment="1">
      <alignment horizontal="center" vertical="center" wrapText="1"/>
    </xf>
    <xf numFmtId="0" fontId="6" fillId="10" borderId="21" xfId="0" applyFont="1" applyFill="1" applyBorder="1" applyAlignment="1">
      <alignment horizontal="center" vertical="center" wrapText="1"/>
    </xf>
    <xf numFmtId="0" fontId="6" fillId="10" borderId="22" xfId="0" applyFont="1" applyFill="1" applyBorder="1" applyAlignment="1">
      <alignment horizontal="center" vertical="center" wrapText="1"/>
    </xf>
    <xf numFmtId="0" fontId="0" fillId="0" borderId="19" xfId="0" applyBorder="1" applyAlignment="1">
      <alignment horizontal="left" vertical="center" wrapText="1"/>
    </xf>
    <xf numFmtId="0" fontId="0" fillId="0" borderId="17" xfId="0" applyBorder="1" applyAlignment="1">
      <alignment horizontal="left" vertical="center" wrapText="1"/>
    </xf>
    <xf numFmtId="0" fontId="0" fillId="0" borderId="20" xfId="0" applyBorder="1" applyAlignment="1">
      <alignment horizontal="left" vertical="center" wrapText="1"/>
    </xf>
    <xf numFmtId="0" fontId="0" fillId="0" borderId="35" xfId="0" applyBorder="1" applyAlignment="1">
      <alignment horizontal="left" vertical="center" wrapText="1"/>
    </xf>
    <xf numFmtId="0" fontId="0" fillId="0" borderId="0" xfId="0" applyAlignment="1">
      <alignment horizontal="left" vertical="center" wrapText="1"/>
    </xf>
    <xf numFmtId="0" fontId="0" fillId="0" borderId="26" xfId="0" applyBorder="1" applyAlignment="1">
      <alignment horizontal="left" vertical="center" wrapText="1"/>
    </xf>
    <xf numFmtId="0" fontId="0" fillId="0" borderId="23" xfId="0" applyBorder="1" applyAlignment="1">
      <alignment horizontal="left" vertical="center" wrapText="1"/>
    </xf>
    <xf numFmtId="0" fontId="0" fillId="0" borderId="21" xfId="0" applyBorder="1" applyAlignment="1">
      <alignment horizontal="left" vertical="center" wrapText="1"/>
    </xf>
    <xf numFmtId="0" fontId="0" fillId="0" borderId="24" xfId="0" applyBorder="1" applyAlignment="1">
      <alignment horizontal="left" vertical="center" wrapText="1"/>
    </xf>
    <xf numFmtId="0" fontId="0" fillId="0" borderId="19" xfId="0" applyBorder="1" applyAlignment="1">
      <alignment horizontal="center" vertical="center" wrapText="1"/>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0" fillId="0" borderId="35" xfId="0" applyBorder="1" applyAlignment="1">
      <alignment horizontal="center" vertical="center" wrapText="1"/>
    </xf>
    <xf numFmtId="0" fontId="0" fillId="0" borderId="0" xfId="0"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1" xfId="0" applyBorder="1" applyAlignment="1">
      <alignment horizontal="center" vertical="center" wrapText="1"/>
    </xf>
    <xf numFmtId="0" fontId="0" fillId="0" borderId="24" xfId="0" applyBorder="1" applyAlignment="1">
      <alignment horizontal="center" vertical="center" wrapText="1"/>
    </xf>
    <xf numFmtId="0" fontId="18" fillId="10" borderId="7" xfId="0" applyFont="1" applyFill="1" applyBorder="1" applyAlignment="1">
      <alignment horizontal="center" vertical="center" wrapText="1"/>
    </xf>
    <xf numFmtId="0" fontId="18" fillId="10" borderId="8" xfId="0" applyFont="1" applyFill="1" applyBorder="1" applyAlignment="1">
      <alignment horizontal="center" vertical="center" wrapText="1"/>
    </xf>
    <xf numFmtId="0" fontId="18" fillId="10" borderId="36" xfId="0" applyFont="1" applyFill="1"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8" fillId="10" borderId="9"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9" fillId="0" borderId="10" xfId="0" applyFont="1" applyBorder="1" applyAlignment="1">
      <alignment horizontal="center" vertical="center" wrapText="1"/>
    </xf>
    <xf numFmtId="176" fontId="0" fillId="0" borderId="10" xfId="0" applyNumberFormat="1" applyBorder="1" applyAlignment="1">
      <alignment horizontal="right" vertical="center" wrapText="1"/>
    </xf>
    <xf numFmtId="0" fontId="6" fillId="10" borderId="11"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0" fillId="10" borderId="10" xfId="0" applyFill="1" applyBorder="1" applyAlignment="1">
      <alignment horizontal="center" vertical="center" wrapText="1"/>
    </xf>
    <xf numFmtId="0" fontId="0" fillId="10" borderId="11" xfId="0" applyFill="1" applyBorder="1" applyAlignment="1">
      <alignment horizontal="center" vertical="center" wrapText="1"/>
    </xf>
    <xf numFmtId="0" fontId="6" fillId="11" borderId="10" xfId="0" applyFont="1" applyFill="1" applyBorder="1" applyAlignment="1">
      <alignment horizontal="center" vertical="center" wrapText="1"/>
    </xf>
    <xf numFmtId="0" fontId="6" fillId="0" borderId="10" xfId="0" applyFont="1" applyBorder="1" applyAlignment="1">
      <alignment horizontal="center" vertical="center" wrapText="1"/>
    </xf>
    <xf numFmtId="0" fontId="18" fillId="10" borderId="16" xfId="0" applyFont="1" applyFill="1" applyBorder="1" applyAlignment="1">
      <alignment horizontal="center" vertical="center" wrapText="1"/>
    </xf>
    <xf numFmtId="0" fontId="6" fillId="10" borderId="13" xfId="0" applyFont="1" applyFill="1" applyBorder="1" applyAlignment="1">
      <alignment horizontal="center" vertical="center" wrapText="1"/>
    </xf>
    <xf numFmtId="0" fontId="6" fillId="10" borderId="15" xfId="0" applyFont="1" applyFill="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9" fillId="0" borderId="32"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4" xfId="0" applyFont="1" applyBorder="1" applyAlignment="1">
      <alignment horizontal="center" vertical="center" wrapText="1"/>
    </xf>
    <xf numFmtId="0" fontId="6" fillId="11" borderId="16"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7" fillId="11" borderId="16" xfId="0" applyFont="1" applyFill="1" applyBorder="1" applyAlignment="1">
      <alignment horizontal="center" vertical="center" wrapText="1"/>
    </xf>
    <xf numFmtId="0" fontId="7" fillId="11" borderId="13" xfId="0" applyFont="1" applyFill="1" applyBorder="1" applyAlignment="1">
      <alignment horizontal="center" vertical="center" wrapText="1"/>
    </xf>
    <xf numFmtId="0" fontId="7" fillId="11" borderId="14" xfId="0" applyFont="1" applyFill="1" applyBorder="1" applyAlignment="1">
      <alignment horizontal="center" vertical="center" wrapText="1"/>
    </xf>
    <xf numFmtId="0" fontId="7" fillId="11" borderId="15" xfId="0" applyFont="1" applyFill="1" applyBorder="1" applyAlignment="1">
      <alignment horizontal="center" vertical="center" wrapText="1"/>
    </xf>
    <xf numFmtId="0" fontId="0" fillId="0" borderId="15" xfId="0" applyBorder="1" applyAlignment="1">
      <alignment horizontal="center" vertical="center" wrapText="1"/>
    </xf>
    <xf numFmtId="0" fontId="7" fillId="11" borderId="9" xfId="0" applyFont="1" applyFill="1" applyBorder="1" applyAlignment="1">
      <alignment horizontal="center" vertical="center" wrapText="1"/>
    </xf>
    <xf numFmtId="0" fontId="0" fillId="11" borderId="10" xfId="0" applyFill="1" applyBorder="1" applyAlignment="1">
      <alignment horizontal="center" vertical="center" wrapText="1"/>
    </xf>
    <xf numFmtId="0" fontId="0" fillId="11" borderId="9" xfId="0" applyFill="1" applyBorder="1" applyAlignment="1">
      <alignment horizontal="center"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0" fillId="11" borderId="11" xfId="0" applyFill="1" applyBorder="1" applyAlignment="1">
      <alignment horizontal="center" vertical="center" wrapText="1"/>
    </xf>
    <xf numFmtId="0" fontId="0" fillId="0" borderId="9" xfId="0" applyBorder="1" applyAlignment="1">
      <alignment horizontal="center" vertical="center" wrapText="1"/>
    </xf>
    <xf numFmtId="176" fontId="32" fillId="13" borderId="12" xfId="0" applyNumberFormat="1" applyFont="1" applyFill="1" applyBorder="1" applyAlignment="1">
      <alignment horizontal="center" vertical="center" wrapText="1"/>
    </xf>
    <xf numFmtId="176" fontId="37" fillId="13" borderId="13" xfId="0" applyNumberFormat="1" applyFont="1" applyFill="1" applyBorder="1" applyAlignment="1">
      <alignment horizontal="center" vertical="center" wrapText="1"/>
    </xf>
    <xf numFmtId="176" fontId="37" fillId="13" borderId="15" xfId="0" applyNumberFormat="1" applyFont="1" applyFill="1" applyBorder="1" applyAlignment="1">
      <alignment horizontal="center" vertical="center" wrapText="1"/>
    </xf>
    <xf numFmtId="0" fontId="2" fillId="0" borderId="10"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0" xfId="0" applyFont="1" applyAlignment="1">
      <alignment horizontal="center" vertical="center" wrapText="1"/>
    </xf>
    <xf numFmtId="0" fontId="29" fillId="13" borderId="10" xfId="0" applyFont="1" applyFill="1" applyBorder="1" applyAlignment="1">
      <alignment horizontal="center" vertical="center" wrapText="1"/>
    </xf>
    <xf numFmtId="0" fontId="30" fillId="13" borderId="10" xfId="0" applyFont="1" applyFill="1" applyBorder="1" applyAlignment="1">
      <alignment horizontal="center" vertical="center" wrapText="1"/>
    </xf>
    <xf numFmtId="177" fontId="30" fillId="13" borderId="12" xfId="0" applyNumberFormat="1" applyFont="1" applyFill="1" applyBorder="1" applyAlignment="1">
      <alignment horizontal="center" vertical="center" wrapText="1"/>
    </xf>
    <xf numFmtId="177" fontId="30" fillId="13" borderId="13" xfId="0" applyNumberFormat="1" applyFont="1" applyFill="1" applyBorder="1" applyAlignment="1">
      <alignment horizontal="center" vertical="center" wrapText="1"/>
    </xf>
    <xf numFmtId="177" fontId="30" fillId="13" borderId="15" xfId="0" applyNumberFormat="1" applyFont="1" applyFill="1" applyBorder="1" applyAlignment="1">
      <alignment horizontal="center" vertical="center" wrapText="1"/>
    </xf>
    <xf numFmtId="0" fontId="6" fillId="4" borderId="10" xfId="0" applyNumberFormat="1" applyFont="1" applyFill="1" applyBorder="1" applyAlignment="1">
      <alignment horizontal="center" vertical="center"/>
    </xf>
    <xf numFmtId="0" fontId="4" fillId="12" borderId="48" xfId="0" applyFont="1" applyFill="1" applyBorder="1" applyAlignment="1">
      <alignment horizontal="center" vertical="center"/>
    </xf>
    <xf numFmtId="0" fontId="4" fillId="12" borderId="36" xfId="0" applyFont="1" applyFill="1" applyBorder="1" applyAlignment="1">
      <alignment horizontal="center" vertical="center"/>
    </xf>
    <xf numFmtId="0" fontId="6" fillId="4" borderId="12" xfId="0" applyNumberFormat="1" applyFont="1" applyFill="1" applyBorder="1" applyAlignment="1">
      <alignment horizontal="center" vertical="center"/>
    </xf>
    <xf numFmtId="0" fontId="6" fillId="4" borderId="15" xfId="0" applyNumberFormat="1" applyFont="1" applyFill="1" applyBorder="1" applyAlignment="1">
      <alignment horizontal="center" vertical="center"/>
    </xf>
    <xf numFmtId="0" fontId="6" fillId="4" borderId="49" xfId="0" applyNumberFormat="1" applyFont="1" applyFill="1" applyBorder="1" applyAlignment="1">
      <alignment horizontal="center" vertical="center"/>
    </xf>
    <xf numFmtId="0" fontId="6" fillId="4" borderId="50" xfId="0" applyNumberFormat="1" applyFont="1" applyFill="1" applyBorder="1" applyAlignment="1">
      <alignment horizontal="center" vertical="center"/>
    </xf>
    <xf numFmtId="0" fontId="5" fillId="10" borderId="43" xfId="0" applyFont="1" applyFill="1" applyBorder="1" applyAlignment="1">
      <alignment horizontal="center" vertical="center" wrapText="1"/>
    </xf>
    <xf numFmtId="0" fontId="5" fillId="10" borderId="44" xfId="0" applyFont="1" applyFill="1" applyBorder="1" applyAlignment="1">
      <alignment horizontal="center" vertical="center"/>
    </xf>
    <xf numFmtId="0" fontId="5" fillId="10" borderId="42" xfId="0" applyFont="1" applyFill="1" applyBorder="1" applyAlignment="1">
      <alignment horizontal="center" vertical="center"/>
    </xf>
    <xf numFmtId="0" fontId="5" fillId="10" borderId="43" xfId="0" applyFont="1" applyFill="1" applyBorder="1" applyAlignment="1">
      <alignment horizontal="center" vertical="center"/>
    </xf>
    <xf numFmtId="0" fontId="2" fillId="0" borderId="1" xfId="0" applyFont="1" applyBorder="1" applyAlignment="1">
      <alignment horizontal="center" vertical="center"/>
    </xf>
    <xf numFmtId="0" fontId="0" fillId="0" borderId="37" xfId="0" applyBorder="1" applyAlignment="1">
      <alignment horizontal="center" vertical="center" wrapText="1"/>
    </xf>
    <xf numFmtId="0" fontId="0" fillId="0" borderId="38" xfId="0" applyBorder="1" applyAlignment="1">
      <alignment horizontal="center" vertical="center"/>
    </xf>
    <xf numFmtId="0" fontId="5" fillId="10" borderId="44" xfId="0" applyFont="1" applyFill="1" applyBorder="1" applyAlignment="1">
      <alignment horizontal="center" vertical="center" wrapText="1"/>
    </xf>
    <xf numFmtId="0" fontId="5" fillId="10" borderId="42" xfId="0" applyFont="1" applyFill="1" applyBorder="1" applyAlignment="1">
      <alignment horizontal="center" vertical="center" wrapText="1"/>
    </xf>
    <xf numFmtId="0" fontId="29" fillId="13" borderId="39" xfId="0" applyFont="1" applyFill="1" applyBorder="1" applyAlignment="1">
      <alignment horizontal="center" vertical="center" wrapText="1"/>
    </xf>
    <xf numFmtId="0" fontId="30" fillId="13" borderId="40" xfId="0" applyFont="1" applyFill="1" applyBorder="1" applyAlignment="1">
      <alignment horizontal="center" vertical="center" wrapText="1"/>
    </xf>
    <xf numFmtId="0" fontId="30" fillId="13" borderId="41" xfId="0" applyFont="1" applyFill="1" applyBorder="1" applyAlignment="1">
      <alignment horizontal="center" vertical="center" wrapText="1"/>
    </xf>
    <xf numFmtId="0" fontId="30" fillId="13" borderId="39" xfId="0" applyFont="1" applyFill="1" applyBorder="1" applyAlignment="1">
      <alignment horizontal="center" vertical="center" wrapText="1"/>
    </xf>
    <xf numFmtId="0" fontId="30" fillId="13" borderId="7" xfId="0" applyFont="1" applyFill="1" applyBorder="1" applyAlignment="1">
      <alignment horizontal="center" vertical="center" wrapText="1"/>
    </xf>
    <xf numFmtId="0" fontId="30" fillId="13" borderId="8" xfId="0" applyFont="1" applyFill="1" applyBorder="1" applyAlignment="1">
      <alignment horizontal="center" vertical="center" wrapText="1"/>
    </xf>
    <xf numFmtId="0" fontId="30" fillId="13" borderId="51"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9" xfId="0" applyFont="1" applyBorder="1" applyAlignment="1">
      <alignment horizontal="center" vertical="center"/>
    </xf>
    <xf numFmtId="0" fontId="22" fillId="0" borderId="12" xfId="0" applyFont="1" applyBorder="1" applyAlignment="1">
      <alignment horizontal="center" vertical="center"/>
    </xf>
    <xf numFmtId="0" fontId="22" fillId="0" borderId="15"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200025</xdr:colOff>
          <xdr:row>3</xdr:row>
          <xdr:rowOff>200025</xdr:rowOff>
        </xdr:from>
        <xdr:to>
          <xdr:col>9</xdr:col>
          <xdr:colOff>104775</xdr:colOff>
          <xdr:row>5</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xdr:row>
          <xdr:rowOff>200025</xdr:rowOff>
        </xdr:from>
        <xdr:to>
          <xdr:col>15</xdr:col>
          <xdr:colOff>95250</xdr:colOff>
          <xdr:row>5</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xdr:row>
          <xdr:rowOff>76200</xdr:rowOff>
        </xdr:from>
        <xdr:to>
          <xdr:col>2</xdr:col>
          <xdr:colOff>66675</xdr:colOff>
          <xdr:row>31</xdr:row>
          <xdr:rowOff>114300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30</xdr:row>
          <xdr:rowOff>76200</xdr:rowOff>
        </xdr:from>
        <xdr:to>
          <xdr:col>3</xdr:col>
          <xdr:colOff>295275</xdr:colOff>
          <xdr:row>31</xdr:row>
          <xdr:rowOff>114300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29</xdr:row>
          <xdr:rowOff>152400</xdr:rowOff>
        </xdr:from>
        <xdr:to>
          <xdr:col>5</xdr:col>
          <xdr:colOff>257175</xdr:colOff>
          <xdr:row>32</xdr:row>
          <xdr:rowOff>9525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xdr:row>
          <xdr:rowOff>152400</xdr:rowOff>
        </xdr:from>
        <xdr:to>
          <xdr:col>7</xdr:col>
          <xdr:colOff>352425</xdr:colOff>
          <xdr:row>32</xdr:row>
          <xdr:rowOff>9525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30</xdr:row>
          <xdr:rowOff>76200</xdr:rowOff>
        </xdr:from>
        <xdr:to>
          <xdr:col>16</xdr:col>
          <xdr:colOff>66675</xdr:colOff>
          <xdr:row>31</xdr:row>
          <xdr:rowOff>114300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32</xdr:row>
          <xdr:rowOff>200025</xdr:rowOff>
        </xdr:from>
        <xdr:to>
          <xdr:col>9</xdr:col>
          <xdr:colOff>123825</xdr:colOff>
          <xdr:row>34</xdr:row>
          <xdr:rowOff>28575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32</xdr:row>
          <xdr:rowOff>190500</xdr:rowOff>
        </xdr:from>
        <xdr:to>
          <xdr:col>15</xdr:col>
          <xdr:colOff>95250</xdr:colOff>
          <xdr:row>34</xdr:row>
          <xdr:rowOff>19050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3</xdr:row>
          <xdr:rowOff>200025</xdr:rowOff>
        </xdr:from>
        <xdr:to>
          <xdr:col>25</xdr:col>
          <xdr:colOff>104775</xdr:colOff>
          <xdr:row>5</xdr:row>
          <xdr:rowOff>47625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xdr:row>
          <xdr:rowOff>200025</xdr:rowOff>
        </xdr:from>
        <xdr:to>
          <xdr:col>31</xdr:col>
          <xdr:colOff>95250</xdr:colOff>
          <xdr:row>5</xdr:row>
          <xdr:rowOff>47625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30</xdr:row>
          <xdr:rowOff>76200</xdr:rowOff>
        </xdr:from>
        <xdr:to>
          <xdr:col>18</xdr:col>
          <xdr:colOff>66675</xdr:colOff>
          <xdr:row>31</xdr:row>
          <xdr:rowOff>114300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30</xdr:row>
          <xdr:rowOff>76200</xdr:rowOff>
        </xdr:from>
        <xdr:to>
          <xdr:col>19</xdr:col>
          <xdr:colOff>295275</xdr:colOff>
          <xdr:row>31</xdr:row>
          <xdr:rowOff>114300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29</xdr:row>
          <xdr:rowOff>152400</xdr:rowOff>
        </xdr:from>
        <xdr:to>
          <xdr:col>21</xdr:col>
          <xdr:colOff>257175</xdr:colOff>
          <xdr:row>32</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xdr:row>
          <xdr:rowOff>152400</xdr:rowOff>
        </xdr:from>
        <xdr:to>
          <xdr:col>23</xdr:col>
          <xdr:colOff>352425</xdr:colOff>
          <xdr:row>32</xdr:row>
          <xdr:rowOff>9525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30</xdr:row>
          <xdr:rowOff>76200</xdr:rowOff>
        </xdr:from>
        <xdr:to>
          <xdr:col>32</xdr:col>
          <xdr:colOff>66675</xdr:colOff>
          <xdr:row>31</xdr:row>
          <xdr:rowOff>114300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32</xdr:row>
          <xdr:rowOff>200025</xdr:rowOff>
        </xdr:from>
        <xdr:to>
          <xdr:col>25</xdr:col>
          <xdr:colOff>123825</xdr:colOff>
          <xdr:row>34</xdr:row>
          <xdr:rowOff>28575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32</xdr:row>
          <xdr:rowOff>190500</xdr:rowOff>
        </xdr:from>
        <xdr:to>
          <xdr:col>31</xdr:col>
          <xdr:colOff>95250</xdr:colOff>
          <xdr:row>34</xdr:row>
          <xdr:rowOff>19050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3</xdr:row>
          <xdr:rowOff>200025</xdr:rowOff>
        </xdr:from>
        <xdr:to>
          <xdr:col>41</xdr:col>
          <xdr:colOff>104775</xdr:colOff>
          <xdr:row>5</xdr:row>
          <xdr:rowOff>28575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3</xdr:row>
          <xdr:rowOff>200025</xdr:rowOff>
        </xdr:from>
        <xdr:to>
          <xdr:col>47</xdr:col>
          <xdr:colOff>95250</xdr:colOff>
          <xdr:row>5</xdr:row>
          <xdr:rowOff>28575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30</xdr:row>
          <xdr:rowOff>76200</xdr:rowOff>
        </xdr:from>
        <xdr:to>
          <xdr:col>34</xdr:col>
          <xdr:colOff>66675</xdr:colOff>
          <xdr:row>31</xdr:row>
          <xdr:rowOff>114300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30</xdr:row>
          <xdr:rowOff>76200</xdr:rowOff>
        </xdr:from>
        <xdr:to>
          <xdr:col>35</xdr:col>
          <xdr:colOff>295275</xdr:colOff>
          <xdr:row>31</xdr:row>
          <xdr:rowOff>114300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29</xdr:row>
          <xdr:rowOff>152400</xdr:rowOff>
        </xdr:from>
        <xdr:to>
          <xdr:col>37</xdr:col>
          <xdr:colOff>257175</xdr:colOff>
          <xdr:row>32</xdr:row>
          <xdr:rowOff>9525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29</xdr:row>
          <xdr:rowOff>152400</xdr:rowOff>
        </xdr:from>
        <xdr:to>
          <xdr:col>39</xdr:col>
          <xdr:colOff>352425</xdr:colOff>
          <xdr:row>32</xdr:row>
          <xdr:rowOff>9525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30</xdr:row>
          <xdr:rowOff>76200</xdr:rowOff>
        </xdr:from>
        <xdr:to>
          <xdr:col>48</xdr:col>
          <xdr:colOff>66675</xdr:colOff>
          <xdr:row>31</xdr:row>
          <xdr:rowOff>114300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32</xdr:row>
          <xdr:rowOff>200025</xdr:rowOff>
        </xdr:from>
        <xdr:to>
          <xdr:col>41</xdr:col>
          <xdr:colOff>123825</xdr:colOff>
          <xdr:row>34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32</xdr:row>
          <xdr:rowOff>190500</xdr:rowOff>
        </xdr:from>
        <xdr:to>
          <xdr:col>47</xdr:col>
          <xdr:colOff>95250</xdr:colOff>
          <xdr:row>34</xdr:row>
          <xdr:rowOff>19050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52</xdr:row>
          <xdr:rowOff>200025</xdr:rowOff>
        </xdr:from>
        <xdr:to>
          <xdr:col>9</xdr:col>
          <xdr:colOff>104775</xdr:colOff>
          <xdr:row>54</xdr:row>
          <xdr:rowOff>28575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52</xdr:row>
          <xdr:rowOff>200025</xdr:rowOff>
        </xdr:from>
        <xdr:to>
          <xdr:col>15</xdr:col>
          <xdr:colOff>95250</xdr:colOff>
          <xdr:row>54</xdr:row>
          <xdr:rowOff>28575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79</xdr:row>
          <xdr:rowOff>76200</xdr:rowOff>
        </xdr:from>
        <xdr:to>
          <xdr:col>2</xdr:col>
          <xdr:colOff>66675</xdr:colOff>
          <xdr:row>80</xdr:row>
          <xdr:rowOff>114300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79</xdr:row>
          <xdr:rowOff>76200</xdr:rowOff>
        </xdr:from>
        <xdr:to>
          <xdr:col>3</xdr:col>
          <xdr:colOff>295275</xdr:colOff>
          <xdr:row>80</xdr:row>
          <xdr:rowOff>114300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78</xdr:row>
          <xdr:rowOff>152400</xdr:rowOff>
        </xdr:from>
        <xdr:to>
          <xdr:col>5</xdr:col>
          <xdr:colOff>257175</xdr:colOff>
          <xdr:row>81</xdr:row>
          <xdr:rowOff>9525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78</xdr:row>
          <xdr:rowOff>152400</xdr:rowOff>
        </xdr:from>
        <xdr:to>
          <xdr:col>7</xdr:col>
          <xdr:colOff>352425</xdr:colOff>
          <xdr:row>81</xdr:row>
          <xdr:rowOff>9525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1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76200</xdr:rowOff>
        </xdr:from>
        <xdr:to>
          <xdr:col>16</xdr:col>
          <xdr:colOff>66675</xdr:colOff>
          <xdr:row>80</xdr:row>
          <xdr:rowOff>114300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81</xdr:row>
          <xdr:rowOff>200025</xdr:rowOff>
        </xdr:from>
        <xdr:to>
          <xdr:col>9</xdr:col>
          <xdr:colOff>123825</xdr:colOff>
          <xdr:row>83</xdr:row>
          <xdr:rowOff>28575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81</xdr:row>
          <xdr:rowOff>190500</xdr:rowOff>
        </xdr:from>
        <xdr:to>
          <xdr:col>15</xdr:col>
          <xdr:colOff>95250</xdr:colOff>
          <xdr:row>83</xdr:row>
          <xdr:rowOff>19050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52</xdr:row>
          <xdr:rowOff>200025</xdr:rowOff>
        </xdr:from>
        <xdr:to>
          <xdr:col>25</xdr:col>
          <xdr:colOff>104775</xdr:colOff>
          <xdr:row>54</xdr:row>
          <xdr:rowOff>28575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52</xdr:row>
          <xdr:rowOff>200025</xdr:rowOff>
        </xdr:from>
        <xdr:to>
          <xdr:col>31</xdr:col>
          <xdr:colOff>95250</xdr:colOff>
          <xdr:row>54</xdr:row>
          <xdr:rowOff>28575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79</xdr:row>
          <xdr:rowOff>76200</xdr:rowOff>
        </xdr:from>
        <xdr:to>
          <xdr:col>18</xdr:col>
          <xdr:colOff>66675</xdr:colOff>
          <xdr:row>80</xdr:row>
          <xdr:rowOff>114300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79</xdr:row>
          <xdr:rowOff>76200</xdr:rowOff>
        </xdr:from>
        <xdr:to>
          <xdr:col>19</xdr:col>
          <xdr:colOff>295275</xdr:colOff>
          <xdr:row>80</xdr:row>
          <xdr:rowOff>114300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78</xdr:row>
          <xdr:rowOff>152400</xdr:rowOff>
        </xdr:from>
        <xdr:to>
          <xdr:col>21</xdr:col>
          <xdr:colOff>257175</xdr:colOff>
          <xdr:row>81</xdr:row>
          <xdr:rowOff>9525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78</xdr:row>
          <xdr:rowOff>152400</xdr:rowOff>
        </xdr:from>
        <xdr:to>
          <xdr:col>23</xdr:col>
          <xdr:colOff>352425</xdr:colOff>
          <xdr:row>81</xdr:row>
          <xdr:rowOff>9525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79</xdr:row>
          <xdr:rowOff>76200</xdr:rowOff>
        </xdr:from>
        <xdr:to>
          <xdr:col>32</xdr:col>
          <xdr:colOff>66675</xdr:colOff>
          <xdr:row>80</xdr:row>
          <xdr:rowOff>114300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81</xdr:row>
          <xdr:rowOff>200025</xdr:rowOff>
        </xdr:from>
        <xdr:to>
          <xdr:col>25</xdr:col>
          <xdr:colOff>123825</xdr:colOff>
          <xdr:row>83</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81</xdr:row>
          <xdr:rowOff>190500</xdr:rowOff>
        </xdr:from>
        <xdr:to>
          <xdr:col>31</xdr:col>
          <xdr:colOff>95250</xdr:colOff>
          <xdr:row>83</xdr:row>
          <xdr:rowOff>19050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52</xdr:row>
          <xdr:rowOff>200025</xdr:rowOff>
        </xdr:from>
        <xdr:to>
          <xdr:col>41</xdr:col>
          <xdr:colOff>104775</xdr:colOff>
          <xdr:row>54</xdr:row>
          <xdr:rowOff>28575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1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52</xdr:row>
          <xdr:rowOff>200025</xdr:rowOff>
        </xdr:from>
        <xdr:to>
          <xdr:col>47</xdr:col>
          <xdr:colOff>95250</xdr:colOff>
          <xdr:row>54</xdr:row>
          <xdr:rowOff>28575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79</xdr:row>
          <xdr:rowOff>76200</xdr:rowOff>
        </xdr:from>
        <xdr:to>
          <xdr:col>34</xdr:col>
          <xdr:colOff>66675</xdr:colOff>
          <xdr:row>80</xdr:row>
          <xdr:rowOff>114300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1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79</xdr:row>
          <xdr:rowOff>76200</xdr:rowOff>
        </xdr:from>
        <xdr:to>
          <xdr:col>35</xdr:col>
          <xdr:colOff>295275</xdr:colOff>
          <xdr:row>80</xdr:row>
          <xdr:rowOff>114300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1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78</xdr:row>
          <xdr:rowOff>152400</xdr:rowOff>
        </xdr:from>
        <xdr:to>
          <xdr:col>37</xdr:col>
          <xdr:colOff>257175</xdr:colOff>
          <xdr:row>81</xdr:row>
          <xdr:rowOff>9525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78</xdr:row>
          <xdr:rowOff>152400</xdr:rowOff>
        </xdr:from>
        <xdr:to>
          <xdr:col>39</xdr:col>
          <xdr:colOff>352425</xdr:colOff>
          <xdr:row>81</xdr:row>
          <xdr:rowOff>9525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1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79</xdr:row>
          <xdr:rowOff>76200</xdr:rowOff>
        </xdr:from>
        <xdr:to>
          <xdr:col>48</xdr:col>
          <xdr:colOff>66675</xdr:colOff>
          <xdr:row>80</xdr:row>
          <xdr:rowOff>114300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81</xdr:row>
          <xdr:rowOff>200025</xdr:rowOff>
        </xdr:from>
        <xdr:to>
          <xdr:col>41</xdr:col>
          <xdr:colOff>123825</xdr:colOff>
          <xdr:row>83</xdr:row>
          <xdr:rowOff>28575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81</xdr:row>
          <xdr:rowOff>190500</xdr:rowOff>
        </xdr:from>
        <xdr:to>
          <xdr:col>47</xdr:col>
          <xdr:colOff>95250</xdr:colOff>
          <xdr:row>83</xdr:row>
          <xdr:rowOff>19050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1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102</xdr:row>
          <xdr:rowOff>200025</xdr:rowOff>
        </xdr:from>
        <xdr:to>
          <xdr:col>9</xdr:col>
          <xdr:colOff>104775</xdr:colOff>
          <xdr:row>104</xdr:row>
          <xdr:rowOff>28575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102</xdr:row>
          <xdr:rowOff>200025</xdr:rowOff>
        </xdr:from>
        <xdr:to>
          <xdr:col>15</xdr:col>
          <xdr:colOff>95250</xdr:colOff>
          <xdr:row>104</xdr:row>
          <xdr:rowOff>28575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129</xdr:row>
          <xdr:rowOff>76200</xdr:rowOff>
        </xdr:from>
        <xdr:to>
          <xdr:col>2</xdr:col>
          <xdr:colOff>66675</xdr:colOff>
          <xdr:row>130</xdr:row>
          <xdr:rowOff>114300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129</xdr:row>
          <xdr:rowOff>76200</xdr:rowOff>
        </xdr:from>
        <xdr:to>
          <xdr:col>3</xdr:col>
          <xdr:colOff>295275</xdr:colOff>
          <xdr:row>130</xdr:row>
          <xdr:rowOff>114300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128</xdr:row>
          <xdr:rowOff>152400</xdr:rowOff>
        </xdr:from>
        <xdr:to>
          <xdr:col>5</xdr:col>
          <xdr:colOff>257175</xdr:colOff>
          <xdr:row>131</xdr:row>
          <xdr:rowOff>9525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128</xdr:row>
          <xdr:rowOff>152400</xdr:rowOff>
        </xdr:from>
        <xdr:to>
          <xdr:col>7</xdr:col>
          <xdr:colOff>352425</xdr:colOff>
          <xdr:row>131</xdr:row>
          <xdr:rowOff>9525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129</xdr:row>
          <xdr:rowOff>76200</xdr:rowOff>
        </xdr:from>
        <xdr:to>
          <xdr:col>16</xdr:col>
          <xdr:colOff>66675</xdr:colOff>
          <xdr:row>130</xdr:row>
          <xdr:rowOff>114300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1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131</xdr:row>
          <xdr:rowOff>200025</xdr:rowOff>
        </xdr:from>
        <xdr:to>
          <xdr:col>9</xdr:col>
          <xdr:colOff>123825</xdr:colOff>
          <xdr:row>133</xdr:row>
          <xdr:rowOff>28575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131</xdr:row>
          <xdr:rowOff>190500</xdr:rowOff>
        </xdr:from>
        <xdr:to>
          <xdr:col>15</xdr:col>
          <xdr:colOff>95250</xdr:colOff>
          <xdr:row>133</xdr:row>
          <xdr:rowOff>19050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102</xdr:row>
          <xdr:rowOff>200025</xdr:rowOff>
        </xdr:from>
        <xdr:to>
          <xdr:col>25</xdr:col>
          <xdr:colOff>104775</xdr:colOff>
          <xdr:row>104</xdr:row>
          <xdr:rowOff>28575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102</xdr:row>
          <xdr:rowOff>200025</xdr:rowOff>
        </xdr:from>
        <xdr:to>
          <xdr:col>31</xdr:col>
          <xdr:colOff>95250</xdr:colOff>
          <xdr:row>104</xdr:row>
          <xdr:rowOff>28575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129</xdr:row>
          <xdr:rowOff>76200</xdr:rowOff>
        </xdr:from>
        <xdr:to>
          <xdr:col>18</xdr:col>
          <xdr:colOff>66675</xdr:colOff>
          <xdr:row>130</xdr:row>
          <xdr:rowOff>114300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129</xdr:row>
          <xdr:rowOff>76200</xdr:rowOff>
        </xdr:from>
        <xdr:to>
          <xdr:col>19</xdr:col>
          <xdr:colOff>295275</xdr:colOff>
          <xdr:row>130</xdr:row>
          <xdr:rowOff>114300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128</xdr:row>
          <xdr:rowOff>152400</xdr:rowOff>
        </xdr:from>
        <xdr:to>
          <xdr:col>21</xdr:col>
          <xdr:colOff>257175</xdr:colOff>
          <xdr:row>131</xdr:row>
          <xdr:rowOff>9525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128</xdr:row>
          <xdr:rowOff>152400</xdr:rowOff>
        </xdr:from>
        <xdr:to>
          <xdr:col>23</xdr:col>
          <xdr:colOff>352425</xdr:colOff>
          <xdr:row>131</xdr:row>
          <xdr:rowOff>9525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129</xdr:row>
          <xdr:rowOff>76200</xdr:rowOff>
        </xdr:from>
        <xdr:to>
          <xdr:col>32</xdr:col>
          <xdr:colOff>66675</xdr:colOff>
          <xdr:row>130</xdr:row>
          <xdr:rowOff>114300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131</xdr:row>
          <xdr:rowOff>200025</xdr:rowOff>
        </xdr:from>
        <xdr:to>
          <xdr:col>25</xdr:col>
          <xdr:colOff>123825</xdr:colOff>
          <xdr:row>133</xdr:row>
          <xdr:rowOff>28575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1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131</xdr:row>
          <xdr:rowOff>190500</xdr:rowOff>
        </xdr:from>
        <xdr:to>
          <xdr:col>31</xdr:col>
          <xdr:colOff>95250</xdr:colOff>
          <xdr:row>133</xdr:row>
          <xdr:rowOff>19050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1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102</xdr:row>
          <xdr:rowOff>200025</xdr:rowOff>
        </xdr:from>
        <xdr:to>
          <xdr:col>41</xdr:col>
          <xdr:colOff>104775</xdr:colOff>
          <xdr:row>104</xdr:row>
          <xdr:rowOff>28575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1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102</xdr:row>
          <xdr:rowOff>200025</xdr:rowOff>
        </xdr:from>
        <xdr:to>
          <xdr:col>47</xdr:col>
          <xdr:colOff>95250</xdr:colOff>
          <xdr:row>104</xdr:row>
          <xdr:rowOff>28575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1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129</xdr:row>
          <xdr:rowOff>76200</xdr:rowOff>
        </xdr:from>
        <xdr:to>
          <xdr:col>34</xdr:col>
          <xdr:colOff>66675</xdr:colOff>
          <xdr:row>130</xdr:row>
          <xdr:rowOff>114300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1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129</xdr:row>
          <xdr:rowOff>76200</xdr:rowOff>
        </xdr:from>
        <xdr:to>
          <xdr:col>35</xdr:col>
          <xdr:colOff>295275</xdr:colOff>
          <xdr:row>130</xdr:row>
          <xdr:rowOff>114300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1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128</xdr:row>
          <xdr:rowOff>152400</xdr:rowOff>
        </xdr:from>
        <xdr:to>
          <xdr:col>37</xdr:col>
          <xdr:colOff>257175</xdr:colOff>
          <xdr:row>131</xdr:row>
          <xdr:rowOff>9525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128</xdr:row>
          <xdr:rowOff>152400</xdr:rowOff>
        </xdr:from>
        <xdr:to>
          <xdr:col>39</xdr:col>
          <xdr:colOff>352425</xdr:colOff>
          <xdr:row>131</xdr:row>
          <xdr:rowOff>9525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1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129</xdr:row>
          <xdr:rowOff>76200</xdr:rowOff>
        </xdr:from>
        <xdr:to>
          <xdr:col>48</xdr:col>
          <xdr:colOff>66675</xdr:colOff>
          <xdr:row>130</xdr:row>
          <xdr:rowOff>114300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1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131</xdr:row>
          <xdr:rowOff>200025</xdr:rowOff>
        </xdr:from>
        <xdr:to>
          <xdr:col>41</xdr:col>
          <xdr:colOff>123825</xdr:colOff>
          <xdr:row>133</xdr:row>
          <xdr:rowOff>28575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1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131</xdr:row>
          <xdr:rowOff>190500</xdr:rowOff>
        </xdr:from>
        <xdr:to>
          <xdr:col>47</xdr:col>
          <xdr:colOff>95250</xdr:colOff>
          <xdr:row>133</xdr:row>
          <xdr:rowOff>19050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1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omments" Target="../comments2.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61" Type="http://schemas.openxmlformats.org/officeDocument/2006/relationships/ctrlProp" Target="../ctrlProps/ctrlProp58.xml"/><Relationship Id="rId82" Type="http://schemas.openxmlformats.org/officeDocument/2006/relationships/ctrlProp" Target="../ctrlProps/ctrlProp79.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42"/>
  <sheetViews>
    <sheetView tabSelected="1" view="pageBreakPreview" zoomScaleNormal="100" zoomScaleSheetLayoutView="100" workbookViewId="0">
      <selection sqref="A1:P2"/>
    </sheetView>
  </sheetViews>
  <sheetFormatPr defaultRowHeight="16.5"/>
  <cols>
    <col min="1" max="16" width="4.875" customWidth="1"/>
    <col min="18" max="24" width="9" customWidth="1"/>
  </cols>
  <sheetData>
    <row r="1" spans="1:17" ht="16.5" customHeight="1">
      <c r="A1" s="110" t="s">
        <v>169</v>
      </c>
      <c r="B1" s="111"/>
      <c r="C1" s="111"/>
      <c r="D1" s="111"/>
      <c r="E1" s="111"/>
      <c r="F1" s="111"/>
      <c r="G1" s="111"/>
      <c r="H1" s="111"/>
      <c r="I1" s="111"/>
      <c r="J1" s="111"/>
      <c r="K1" s="111"/>
      <c r="L1" s="111"/>
      <c r="M1" s="111"/>
      <c r="N1" s="111"/>
      <c r="O1" s="111"/>
      <c r="P1" s="112"/>
    </row>
    <row r="2" spans="1:17" ht="17.25" customHeight="1" thickBot="1">
      <c r="A2" s="113"/>
      <c r="B2" s="114"/>
      <c r="C2" s="114"/>
      <c r="D2" s="114"/>
      <c r="E2" s="114"/>
      <c r="F2" s="114"/>
      <c r="G2" s="114"/>
      <c r="H2" s="114"/>
      <c r="I2" s="114"/>
      <c r="J2" s="114"/>
      <c r="K2" s="114"/>
      <c r="L2" s="114"/>
      <c r="M2" s="114"/>
      <c r="N2" s="114"/>
      <c r="O2" s="114"/>
      <c r="P2" s="115"/>
    </row>
    <row r="3" spans="1:17">
      <c r="A3" s="116" t="s">
        <v>25</v>
      </c>
      <c r="B3" s="117"/>
      <c r="C3" s="117"/>
      <c r="D3" s="117"/>
      <c r="E3" s="117"/>
      <c r="F3" s="117"/>
      <c r="G3" s="117"/>
      <c r="H3" s="117"/>
      <c r="I3" s="117"/>
      <c r="J3" s="117"/>
      <c r="K3" s="117"/>
      <c r="L3" s="117"/>
      <c r="M3" s="117"/>
      <c r="N3" s="117"/>
      <c r="O3" s="117"/>
      <c r="P3" s="118"/>
      <c r="Q3" s="1" t="s">
        <v>236</v>
      </c>
    </row>
    <row r="4" spans="1:17">
      <c r="A4" s="100" t="s">
        <v>0</v>
      </c>
      <c r="B4" s="101"/>
      <c r="C4" s="101"/>
      <c r="D4" s="101"/>
      <c r="E4" s="119"/>
      <c r="F4" s="120"/>
      <c r="G4" s="120"/>
      <c r="H4" s="120"/>
      <c r="I4" s="120"/>
      <c r="J4" s="120"/>
      <c r="K4" s="120"/>
      <c r="L4" s="120"/>
      <c r="M4" s="120"/>
      <c r="N4" s="120"/>
      <c r="O4" s="120"/>
      <c r="P4" s="121"/>
    </row>
    <row r="5" spans="1:17">
      <c r="A5" s="100" t="s">
        <v>1</v>
      </c>
      <c r="B5" s="101"/>
      <c r="C5" s="101"/>
      <c r="D5" s="101"/>
      <c r="E5" s="102"/>
      <c r="F5" s="103"/>
      <c r="G5" s="103"/>
      <c r="H5" s="103"/>
      <c r="I5" s="104"/>
      <c r="J5" s="105" t="s">
        <v>3</v>
      </c>
      <c r="K5" s="106"/>
      <c r="L5" s="122"/>
      <c r="M5" s="123"/>
      <c r="N5" s="3" t="s">
        <v>4</v>
      </c>
      <c r="O5" s="2"/>
      <c r="P5" s="4" t="s">
        <v>5</v>
      </c>
    </row>
    <row r="6" spans="1:17">
      <c r="A6" s="100" t="s">
        <v>2</v>
      </c>
      <c r="B6" s="101"/>
      <c r="C6" s="101"/>
      <c r="D6" s="101"/>
      <c r="E6" s="102"/>
      <c r="F6" s="103"/>
      <c r="G6" s="103"/>
      <c r="H6" s="103"/>
      <c r="I6" s="104"/>
      <c r="J6" s="105" t="s">
        <v>6</v>
      </c>
      <c r="K6" s="106"/>
      <c r="L6" s="102"/>
      <c r="M6" s="103"/>
      <c r="N6" s="103"/>
      <c r="O6" s="103"/>
      <c r="P6" s="107"/>
    </row>
    <row r="7" spans="1:17">
      <c r="A7" s="100" t="s">
        <v>31</v>
      </c>
      <c r="B7" s="101"/>
      <c r="C7" s="101"/>
      <c r="D7" s="101"/>
      <c r="E7" s="108"/>
      <c r="F7" s="108"/>
      <c r="G7" s="108"/>
      <c r="H7" s="108"/>
      <c r="I7" s="108"/>
      <c r="J7" s="108"/>
      <c r="K7" s="108"/>
      <c r="L7" s="108"/>
      <c r="M7" s="108"/>
      <c r="N7" s="108"/>
      <c r="O7" s="108"/>
      <c r="P7" s="109"/>
    </row>
    <row r="8" spans="1:17">
      <c r="A8" s="139" t="s">
        <v>7</v>
      </c>
      <c r="B8" s="140"/>
      <c r="C8" s="140"/>
      <c r="D8" s="106"/>
      <c r="E8" s="102"/>
      <c r="F8" s="103"/>
      <c r="G8" s="103"/>
      <c r="H8" s="103"/>
      <c r="I8" s="104"/>
      <c r="J8" s="105" t="s">
        <v>8</v>
      </c>
      <c r="K8" s="106"/>
      <c r="L8" s="102"/>
      <c r="M8" s="103"/>
      <c r="N8" s="103"/>
      <c r="O8" s="103"/>
      <c r="P8" s="107"/>
    </row>
    <row r="9" spans="1:17">
      <c r="A9" s="100" t="s">
        <v>9</v>
      </c>
      <c r="B9" s="101"/>
      <c r="C9" s="101"/>
      <c r="D9" s="101"/>
      <c r="E9" s="108"/>
      <c r="F9" s="108"/>
      <c r="G9" s="108"/>
      <c r="H9" s="108"/>
      <c r="I9" s="108"/>
      <c r="J9" s="108"/>
      <c r="K9" s="108"/>
      <c r="L9" s="108"/>
      <c r="M9" s="108"/>
      <c r="N9" s="108"/>
      <c r="O9" s="108"/>
      <c r="P9" s="109"/>
    </row>
    <row r="10" spans="1:17">
      <c r="A10" s="124" t="s">
        <v>10</v>
      </c>
      <c r="B10" s="124"/>
      <c r="C10" s="124"/>
      <c r="D10" s="125"/>
      <c r="E10" s="128" t="s">
        <v>11</v>
      </c>
      <c r="F10" s="129"/>
      <c r="G10" s="129"/>
      <c r="H10" s="129"/>
      <c r="I10" s="129"/>
      <c r="J10" s="129"/>
      <c r="K10" s="129"/>
      <c r="L10" s="129"/>
      <c r="M10" s="129"/>
      <c r="N10" s="129"/>
      <c r="O10" s="129"/>
      <c r="P10" s="130"/>
    </row>
    <row r="11" spans="1:17">
      <c r="A11" s="126"/>
      <c r="B11" s="126"/>
      <c r="C11" s="126"/>
      <c r="D11" s="127"/>
      <c r="E11" s="131"/>
      <c r="F11" s="132"/>
      <c r="G11" s="132"/>
      <c r="H11" s="132"/>
      <c r="I11" s="132"/>
      <c r="J11" s="132"/>
      <c r="K11" s="132"/>
      <c r="L11" s="132"/>
      <c r="M11" s="132"/>
      <c r="N11" s="132"/>
      <c r="O11" s="132"/>
      <c r="P11" s="133"/>
    </row>
    <row r="12" spans="1:17">
      <c r="A12" s="134" t="s">
        <v>12</v>
      </c>
      <c r="B12" s="135"/>
      <c r="C12" s="135"/>
      <c r="D12" s="135"/>
      <c r="E12" s="135"/>
      <c r="F12" s="135"/>
      <c r="G12" s="135"/>
      <c r="H12" s="135"/>
      <c r="I12" s="135"/>
      <c r="J12" s="135"/>
      <c r="K12" s="135"/>
      <c r="L12" s="135"/>
      <c r="M12" s="135"/>
      <c r="N12" s="135"/>
      <c r="O12" s="135"/>
      <c r="P12" s="136"/>
    </row>
    <row r="13" spans="1:17">
      <c r="A13" s="137" t="s">
        <v>13</v>
      </c>
      <c r="B13" s="138"/>
      <c r="C13" s="138"/>
      <c r="D13" s="138"/>
      <c r="E13" s="138" t="s">
        <v>168</v>
      </c>
      <c r="F13" s="138"/>
      <c r="G13" s="108"/>
      <c r="H13" s="108"/>
      <c r="I13" s="108"/>
      <c r="J13" s="5" t="s">
        <v>14</v>
      </c>
      <c r="K13" s="138" t="s">
        <v>26</v>
      </c>
      <c r="L13" s="138"/>
      <c r="M13" s="108"/>
      <c r="N13" s="108"/>
      <c r="O13" s="108"/>
      <c r="P13" s="6" t="s">
        <v>14</v>
      </c>
      <c r="Q13" s="1" t="s">
        <v>27</v>
      </c>
    </row>
    <row r="14" spans="1:17">
      <c r="A14" s="137" t="s">
        <v>15</v>
      </c>
      <c r="B14" s="138"/>
      <c r="C14" s="138"/>
      <c r="D14" s="138"/>
      <c r="E14" s="144"/>
      <c r="F14" s="145"/>
      <c r="G14" s="145"/>
      <c r="H14" s="145"/>
      <c r="I14" s="145"/>
      <c r="J14" s="145"/>
      <c r="K14" s="145"/>
      <c r="L14" s="145"/>
      <c r="M14" s="145"/>
      <c r="N14" s="145"/>
      <c r="O14" s="146"/>
      <c r="P14" s="7" t="s">
        <v>16</v>
      </c>
    </row>
    <row r="15" spans="1:17">
      <c r="A15" s="137" t="s">
        <v>28</v>
      </c>
      <c r="B15" s="138"/>
      <c r="C15" s="138"/>
      <c r="D15" s="138"/>
      <c r="E15" s="147"/>
      <c r="F15" s="147"/>
      <c r="G15" s="147"/>
      <c r="H15" s="147"/>
      <c r="I15" s="147"/>
      <c r="J15" s="147"/>
      <c r="K15" s="147"/>
      <c r="L15" s="147"/>
      <c r="M15" s="147"/>
      <c r="N15" s="147"/>
      <c r="O15" s="147"/>
      <c r="P15" s="7" t="s">
        <v>16</v>
      </c>
    </row>
    <row r="16" spans="1:17">
      <c r="A16" s="137" t="s">
        <v>17</v>
      </c>
      <c r="B16" s="138"/>
      <c r="C16" s="138"/>
      <c r="D16" s="138"/>
      <c r="E16" s="148"/>
      <c r="F16" s="149"/>
      <c r="G16" s="149"/>
      <c r="H16" s="149"/>
      <c r="I16" s="149"/>
      <c r="J16" s="149"/>
      <c r="K16" s="149"/>
      <c r="L16" s="149"/>
      <c r="M16" s="149"/>
      <c r="N16" s="149"/>
      <c r="O16" s="149"/>
      <c r="P16" s="150"/>
    </row>
    <row r="17" spans="1:16">
      <c r="A17" s="137"/>
      <c r="B17" s="138"/>
      <c r="C17" s="138"/>
      <c r="D17" s="138"/>
      <c r="E17" s="151"/>
      <c r="F17" s="152"/>
      <c r="G17" s="152"/>
      <c r="H17" s="152"/>
      <c r="I17" s="152"/>
      <c r="J17" s="152"/>
      <c r="K17" s="152"/>
      <c r="L17" s="152"/>
      <c r="M17" s="152"/>
      <c r="N17" s="152"/>
      <c r="O17" s="152"/>
      <c r="P17" s="153"/>
    </row>
    <row r="18" spans="1:16" ht="16.5" customHeight="1">
      <c r="A18" s="141" t="s">
        <v>18</v>
      </c>
      <c r="B18" s="142"/>
      <c r="C18" s="142"/>
      <c r="D18" s="142"/>
      <c r="E18" s="142"/>
      <c r="F18" s="142"/>
      <c r="G18" s="142"/>
      <c r="H18" s="142"/>
      <c r="I18" s="142"/>
      <c r="J18" s="142"/>
      <c r="K18" s="142"/>
      <c r="L18" s="142"/>
      <c r="M18" s="142"/>
      <c r="N18" s="142"/>
      <c r="O18" s="142"/>
      <c r="P18" s="143"/>
    </row>
    <row r="19" spans="1:16" ht="16.5" customHeight="1">
      <c r="A19" s="8" t="s">
        <v>19</v>
      </c>
      <c r="B19" s="156" t="s">
        <v>20</v>
      </c>
      <c r="C19" s="155"/>
      <c r="D19" s="156" t="s">
        <v>225</v>
      </c>
      <c r="E19" s="154"/>
      <c r="F19" s="154"/>
      <c r="G19" s="154"/>
      <c r="H19" s="155"/>
      <c r="I19" s="154" t="s">
        <v>228</v>
      </c>
      <c r="J19" s="155"/>
      <c r="K19" s="156" t="s">
        <v>229</v>
      </c>
      <c r="L19" s="155"/>
      <c r="M19" s="156" t="s">
        <v>227</v>
      </c>
      <c r="N19" s="154"/>
      <c r="O19" s="154"/>
      <c r="P19" s="157"/>
    </row>
    <row r="20" spans="1:16" ht="20.25" customHeight="1">
      <c r="A20" s="316">
        <v>1</v>
      </c>
      <c r="B20" s="310" t="s">
        <v>99</v>
      </c>
      <c r="C20" s="315"/>
      <c r="D20" s="310"/>
      <c r="E20" s="311"/>
      <c r="F20" s="311"/>
      <c r="G20" s="311"/>
      <c r="H20" s="315"/>
      <c r="I20" s="310" t="s">
        <v>230</v>
      </c>
      <c r="J20" s="315"/>
      <c r="K20" s="310" t="s">
        <v>219</v>
      </c>
      <c r="L20" s="315"/>
      <c r="M20" s="312" t="s">
        <v>190</v>
      </c>
      <c r="N20" s="313"/>
      <c r="O20" s="313"/>
      <c r="P20" s="314"/>
    </row>
    <row r="21" spans="1:16" ht="20.25" customHeight="1">
      <c r="A21" s="316">
        <v>2</v>
      </c>
      <c r="B21" s="310"/>
      <c r="C21" s="315"/>
      <c r="D21" s="310"/>
      <c r="E21" s="311"/>
      <c r="F21" s="311"/>
      <c r="G21" s="311"/>
      <c r="H21" s="315"/>
      <c r="I21" s="310"/>
      <c r="J21" s="315"/>
      <c r="K21" s="310"/>
      <c r="L21" s="315"/>
      <c r="M21" s="97"/>
      <c r="N21" s="98"/>
      <c r="O21" s="98"/>
      <c r="P21" s="99"/>
    </row>
    <row r="22" spans="1:16" ht="20.25" customHeight="1">
      <c r="A22" s="316">
        <v>3</v>
      </c>
      <c r="B22" s="310"/>
      <c r="C22" s="315"/>
      <c r="D22" s="310"/>
      <c r="E22" s="311"/>
      <c r="F22" s="311"/>
      <c r="G22" s="311"/>
      <c r="H22" s="315"/>
      <c r="I22" s="310"/>
      <c r="J22" s="315"/>
      <c r="K22" s="310"/>
      <c r="L22" s="315"/>
      <c r="M22" s="97"/>
      <c r="N22" s="98"/>
      <c r="O22" s="98"/>
      <c r="P22" s="99"/>
    </row>
    <row r="23" spans="1:16" ht="20.25" customHeight="1">
      <c r="A23" s="316">
        <v>4</v>
      </c>
      <c r="B23" s="310"/>
      <c r="C23" s="315"/>
      <c r="D23" s="310"/>
      <c r="E23" s="311"/>
      <c r="F23" s="311"/>
      <c r="G23" s="311"/>
      <c r="H23" s="315"/>
      <c r="I23" s="310"/>
      <c r="J23" s="315"/>
      <c r="K23" s="310"/>
      <c r="L23" s="315"/>
      <c r="M23" s="97"/>
      <c r="N23" s="98"/>
      <c r="O23" s="98"/>
      <c r="P23" s="99"/>
    </row>
    <row r="24" spans="1:16" ht="20.25" customHeight="1">
      <c r="A24" s="316">
        <v>5</v>
      </c>
      <c r="B24" s="310"/>
      <c r="C24" s="315"/>
      <c r="D24" s="310"/>
      <c r="E24" s="311"/>
      <c r="F24" s="311"/>
      <c r="G24" s="311"/>
      <c r="H24" s="315"/>
      <c r="I24" s="310"/>
      <c r="J24" s="315"/>
      <c r="K24" s="310"/>
      <c r="L24" s="315"/>
      <c r="M24" s="97"/>
      <c r="N24" s="98"/>
      <c r="O24" s="98"/>
      <c r="P24" s="99"/>
    </row>
    <row r="25" spans="1:16" ht="20.25" customHeight="1">
      <c r="A25" s="316">
        <v>6</v>
      </c>
      <c r="B25" s="310"/>
      <c r="C25" s="315"/>
      <c r="D25" s="310"/>
      <c r="E25" s="311"/>
      <c r="F25" s="311"/>
      <c r="G25" s="311"/>
      <c r="H25" s="315"/>
      <c r="I25" s="310"/>
      <c r="J25" s="315"/>
      <c r="K25" s="310"/>
      <c r="L25" s="315"/>
      <c r="M25" s="97"/>
      <c r="N25" s="98"/>
      <c r="O25" s="98"/>
      <c r="P25" s="99"/>
    </row>
    <row r="26" spans="1:16" ht="20.25" customHeight="1">
      <c r="A26" s="316">
        <v>7</v>
      </c>
      <c r="B26" s="310"/>
      <c r="C26" s="315"/>
      <c r="D26" s="310"/>
      <c r="E26" s="311"/>
      <c r="F26" s="311"/>
      <c r="G26" s="311"/>
      <c r="H26" s="315"/>
      <c r="I26" s="310"/>
      <c r="J26" s="315"/>
      <c r="K26" s="310"/>
      <c r="L26" s="315"/>
      <c r="M26" s="97"/>
      <c r="N26" s="98"/>
      <c r="O26" s="98"/>
      <c r="P26" s="99"/>
    </row>
    <row r="27" spans="1:16" ht="20.25" customHeight="1">
      <c r="A27" s="316">
        <v>8</v>
      </c>
      <c r="B27" s="310"/>
      <c r="C27" s="315"/>
      <c r="D27" s="310"/>
      <c r="E27" s="311"/>
      <c r="F27" s="311"/>
      <c r="G27" s="311"/>
      <c r="H27" s="315"/>
      <c r="I27" s="310"/>
      <c r="J27" s="315"/>
      <c r="K27" s="310"/>
      <c r="L27" s="315"/>
      <c r="M27" s="97"/>
      <c r="N27" s="98"/>
      <c r="O27" s="98"/>
      <c r="P27" s="99"/>
    </row>
    <row r="28" spans="1:16" ht="20.25" customHeight="1">
      <c r="A28" s="316">
        <v>9</v>
      </c>
      <c r="B28" s="310"/>
      <c r="C28" s="315"/>
      <c r="D28" s="310"/>
      <c r="E28" s="311"/>
      <c r="F28" s="311"/>
      <c r="G28" s="311"/>
      <c r="H28" s="315"/>
      <c r="I28" s="310"/>
      <c r="J28" s="315"/>
      <c r="K28" s="310"/>
      <c r="L28" s="315"/>
      <c r="M28" s="97"/>
      <c r="N28" s="98"/>
      <c r="O28" s="98"/>
      <c r="P28" s="99"/>
    </row>
    <row r="29" spans="1:16" ht="20.25" customHeight="1">
      <c r="A29" s="316">
        <v>10</v>
      </c>
      <c r="B29" s="310"/>
      <c r="C29" s="315"/>
      <c r="D29" s="310"/>
      <c r="E29" s="311"/>
      <c r="F29" s="311"/>
      <c r="G29" s="311"/>
      <c r="H29" s="315"/>
      <c r="I29" s="310"/>
      <c r="J29" s="315"/>
      <c r="K29" s="310"/>
      <c r="L29" s="315"/>
      <c r="M29" s="97"/>
      <c r="N29" s="98"/>
      <c r="O29" s="98"/>
      <c r="P29" s="99"/>
    </row>
    <row r="30" spans="1:16" ht="20.25" customHeight="1">
      <c r="A30" s="317">
        <v>11</v>
      </c>
      <c r="B30" s="310"/>
      <c r="C30" s="315"/>
      <c r="D30" s="310"/>
      <c r="E30" s="311"/>
      <c r="F30" s="311"/>
      <c r="G30" s="311"/>
      <c r="H30" s="315"/>
      <c r="I30" s="318"/>
      <c r="J30" s="319"/>
      <c r="K30" s="310"/>
      <c r="L30" s="315"/>
      <c r="M30" s="97"/>
      <c r="N30" s="98"/>
      <c r="O30" s="98"/>
      <c r="P30" s="99"/>
    </row>
    <row r="31" spans="1:16" ht="20.25" customHeight="1">
      <c r="A31" s="317">
        <v>12</v>
      </c>
      <c r="B31" s="310"/>
      <c r="C31" s="315"/>
      <c r="D31" s="310"/>
      <c r="E31" s="311"/>
      <c r="F31" s="311"/>
      <c r="G31" s="311"/>
      <c r="H31" s="315"/>
      <c r="I31" s="318"/>
      <c r="J31" s="319"/>
      <c r="K31" s="310"/>
      <c r="L31" s="315"/>
      <c r="M31" s="97"/>
      <c r="N31" s="98"/>
      <c r="O31" s="98"/>
      <c r="P31" s="99"/>
    </row>
    <row r="32" spans="1:16" ht="20.25" customHeight="1">
      <c r="A32" s="317">
        <v>13</v>
      </c>
      <c r="B32" s="310"/>
      <c r="C32" s="315"/>
      <c r="D32" s="310"/>
      <c r="E32" s="311"/>
      <c r="F32" s="311"/>
      <c r="G32" s="311"/>
      <c r="H32" s="315"/>
      <c r="I32" s="318"/>
      <c r="J32" s="319"/>
      <c r="K32" s="310"/>
      <c r="L32" s="315"/>
      <c r="M32" s="97"/>
      <c r="N32" s="98"/>
      <c r="O32" s="98"/>
      <c r="P32" s="99"/>
    </row>
    <row r="33" spans="1:17" ht="20.25" customHeight="1">
      <c r="A33" s="317">
        <v>14</v>
      </c>
      <c r="B33" s="310"/>
      <c r="C33" s="315"/>
      <c r="D33" s="310"/>
      <c r="E33" s="311"/>
      <c r="F33" s="311"/>
      <c r="G33" s="311"/>
      <c r="H33" s="315"/>
      <c r="I33" s="318"/>
      <c r="J33" s="319"/>
      <c r="K33" s="310"/>
      <c r="L33" s="315"/>
      <c r="M33" s="97"/>
      <c r="N33" s="98"/>
      <c r="O33" s="98"/>
      <c r="P33" s="99"/>
    </row>
    <row r="34" spans="1:17" ht="20.25" customHeight="1">
      <c r="A34" s="317">
        <v>15</v>
      </c>
      <c r="B34" s="310"/>
      <c r="C34" s="315"/>
      <c r="D34" s="310"/>
      <c r="E34" s="311"/>
      <c r="F34" s="311"/>
      <c r="G34" s="311"/>
      <c r="H34" s="315"/>
      <c r="I34" s="318"/>
      <c r="J34" s="319"/>
      <c r="K34" s="310"/>
      <c r="L34" s="315"/>
      <c r="M34" s="97"/>
      <c r="N34" s="98"/>
      <c r="O34" s="98"/>
      <c r="P34" s="99"/>
    </row>
    <row r="35" spans="1:17" ht="16.5" customHeight="1">
      <c r="A35" s="158" t="s">
        <v>21</v>
      </c>
      <c r="B35" s="159"/>
      <c r="C35" s="159"/>
      <c r="D35" s="159"/>
      <c r="E35" s="159"/>
      <c r="F35" s="159"/>
      <c r="G35" s="159"/>
      <c r="H35" s="159"/>
      <c r="I35" s="159"/>
      <c r="J35" s="159"/>
      <c r="K35" s="159"/>
      <c r="L35" s="159"/>
      <c r="M35" s="159"/>
      <c r="N35" s="159"/>
      <c r="O35" s="159"/>
      <c r="P35" s="160"/>
    </row>
    <row r="36" spans="1:17" ht="16.5" customHeight="1">
      <c r="A36" s="161" t="s">
        <v>22</v>
      </c>
      <c r="B36" s="162"/>
      <c r="C36" s="163"/>
      <c r="D36" s="163"/>
      <c r="E36" s="163"/>
      <c r="F36" s="164" t="s">
        <v>62</v>
      </c>
      <c r="G36" s="164"/>
      <c r="H36" s="108"/>
      <c r="I36" s="108"/>
      <c r="J36" s="108"/>
      <c r="K36" s="164" t="s">
        <v>7</v>
      </c>
      <c r="L36" s="164"/>
      <c r="M36" s="108"/>
      <c r="N36" s="108"/>
      <c r="O36" s="108"/>
      <c r="P36" s="109"/>
    </row>
    <row r="37" spans="1:17">
      <c r="A37" s="161" t="s">
        <v>63</v>
      </c>
      <c r="B37" s="162"/>
      <c r="C37" s="165"/>
      <c r="D37" s="166"/>
      <c r="E37" s="166"/>
      <c r="F37" s="166"/>
      <c r="G37" s="167"/>
      <c r="H37" s="168" t="s">
        <v>64</v>
      </c>
      <c r="I37" s="169"/>
      <c r="J37" s="162"/>
      <c r="K37" s="163"/>
      <c r="L37" s="163"/>
      <c r="M37" s="163"/>
      <c r="N37" s="163"/>
      <c r="O37" s="163"/>
      <c r="P37" s="170"/>
      <c r="Q37" s="9"/>
    </row>
    <row r="38" spans="1:17" ht="16.5" customHeight="1">
      <c r="A38" s="10"/>
      <c r="P38" s="11"/>
    </row>
    <row r="39" spans="1:17">
      <c r="A39" s="10"/>
      <c r="C39" s="102" t="s">
        <v>23</v>
      </c>
      <c r="D39" s="104"/>
      <c r="E39" s="122">
        <v>2024</v>
      </c>
      <c r="F39" s="123"/>
      <c r="G39" s="123"/>
      <c r="H39" s="12" t="s">
        <v>4</v>
      </c>
      <c r="I39" s="123"/>
      <c r="J39" s="123"/>
      <c r="K39" s="3" t="s">
        <v>5</v>
      </c>
      <c r="L39" s="123"/>
      <c r="M39" s="123"/>
      <c r="N39" s="13" t="s">
        <v>24</v>
      </c>
      <c r="P39" s="11"/>
    </row>
    <row r="40" spans="1:17" ht="17.25" thickBot="1">
      <c r="A40" s="14"/>
      <c r="B40" s="15"/>
      <c r="C40" s="15"/>
      <c r="D40" s="15"/>
      <c r="E40" s="15"/>
      <c r="F40" s="15"/>
      <c r="G40" s="15"/>
      <c r="H40" s="15"/>
      <c r="I40" s="15"/>
      <c r="J40" s="15"/>
      <c r="K40" s="15"/>
      <c r="L40" s="15"/>
      <c r="M40" s="15"/>
      <c r="N40" s="15"/>
      <c r="O40" s="15"/>
      <c r="P40" s="16"/>
    </row>
    <row r="41" spans="1:17">
      <c r="Q41" s="17"/>
    </row>
    <row r="42" spans="1:17">
      <c r="Q42" s="17"/>
    </row>
  </sheetData>
  <mergeCells count="130">
    <mergeCell ref="C39:D39"/>
    <mergeCell ref="E39:G39"/>
    <mergeCell ref="I39:J39"/>
    <mergeCell ref="L39:M39"/>
    <mergeCell ref="A37:B37"/>
    <mergeCell ref="C37:G37"/>
    <mergeCell ref="H37:J37"/>
    <mergeCell ref="K37:P37"/>
    <mergeCell ref="A35:P35"/>
    <mergeCell ref="A36:B36"/>
    <mergeCell ref="C36:E36"/>
    <mergeCell ref="F36:G36"/>
    <mergeCell ref="H36:J36"/>
    <mergeCell ref="K36:L36"/>
    <mergeCell ref="M36:P36"/>
    <mergeCell ref="I34:J34"/>
    <mergeCell ref="I33:J33"/>
    <mergeCell ref="B34:C34"/>
    <mergeCell ref="B33:C33"/>
    <mergeCell ref="D34:H34"/>
    <mergeCell ref="D33:H33"/>
    <mergeCell ref="K34:L34"/>
    <mergeCell ref="K33:L33"/>
    <mergeCell ref="I32:J32"/>
    <mergeCell ref="I31:J31"/>
    <mergeCell ref="I30:J30"/>
    <mergeCell ref="I29:J29"/>
    <mergeCell ref="B29:C29"/>
    <mergeCell ref="B32:C32"/>
    <mergeCell ref="B31:C31"/>
    <mergeCell ref="B30:C30"/>
    <mergeCell ref="D32:H32"/>
    <mergeCell ref="D31:H31"/>
    <mergeCell ref="D30:H30"/>
    <mergeCell ref="D29:H29"/>
    <mergeCell ref="I28:J28"/>
    <mergeCell ref="I27:J27"/>
    <mergeCell ref="I26:J26"/>
    <mergeCell ref="I25:J25"/>
    <mergeCell ref="B28:C28"/>
    <mergeCell ref="B27:C27"/>
    <mergeCell ref="B26:C26"/>
    <mergeCell ref="B25:C25"/>
    <mergeCell ref="D28:H28"/>
    <mergeCell ref="D27:H27"/>
    <mergeCell ref="D26:H26"/>
    <mergeCell ref="D25:H25"/>
    <mergeCell ref="I20:J20"/>
    <mergeCell ref="B20:C20"/>
    <mergeCell ref="B19:C19"/>
    <mergeCell ref="M19:P19"/>
    <mergeCell ref="K19:L19"/>
    <mergeCell ref="D19:H19"/>
    <mergeCell ref="D20:H20"/>
    <mergeCell ref="I24:J24"/>
    <mergeCell ref="I23:J23"/>
    <mergeCell ref="I22:J22"/>
    <mergeCell ref="I21:J21"/>
    <mergeCell ref="B24:C24"/>
    <mergeCell ref="B23:C23"/>
    <mergeCell ref="B22:C22"/>
    <mergeCell ref="B21:C21"/>
    <mergeCell ref="D24:H24"/>
    <mergeCell ref="D23:H23"/>
    <mergeCell ref="D22:H22"/>
    <mergeCell ref="D21:H21"/>
    <mergeCell ref="A1:P2"/>
    <mergeCell ref="A3:P3"/>
    <mergeCell ref="A4:D4"/>
    <mergeCell ref="E4:P4"/>
    <mergeCell ref="A5:D5"/>
    <mergeCell ref="E5:I5"/>
    <mergeCell ref="J5:K5"/>
    <mergeCell ref="L5:M5"/>
    <mergeCell ref="A10:D11"/>
    <mergeCell ref="E10:P11"/>
    <mergeCell ref="A8:D8"/>
    <mergeCell ref="E8:I8"/>
    <mergeCell ref="J8:K8"/>
    <mergeCell ref="L8:P8"/>
    <mergeCell ref="A9:D9"/>
    <mergeCell ref="E9:P9"/>
    <mergeCell ref="K27:L27"/>
    <mergeCell ref="K26:L26"/>
    <mergeCell ref="K25:L25"/>
    <mergeCell ref="K24:L24"/>
    <mergeCell ref="A6:D6"/>
    <mergeCell ref="E6:I6"/>
    <mergeCell ref="J6:K6"/>
    <mergeCell ref="L6:P6"/>
    <mergeCell ref="A7:D7"/>
    <mergeCell ref="E7:P7"/>
    <mergeCell ref="A12:P12"/>
    <mergeCell ref="A13:D13"/>
    <mergeCell ref="E13:F13"/>
    <mergeCell ref="G13:I13"/>
    <mergeCell ref="K13:L13"/>
    <mergeCell ref="M13:O13"/>
    <mergeCell ref="A18:P18"/>
    <mergeCell ref="A14:D14"/>
    <mergeCell ref="E14:O14"/>
    <mergeCell ref="A15:D15"/>
    <mergeCell ref="E15:O15"/>
    <mergeCell ref="A16:D17"/>
    <mergeCell ref="E16:P17"/>
    <mergeCell ref="I19:J19"/>
    <mergeCell ref="K23:L23"/>
    <mergeCell ref="K22:L22"/>
    <mergeCell ref="K21:L21"/>
    <mergeCell ref="K20:L20"/>
    <mergeCell ref="M34:P34"/>
    <mergeCell ref="M33:P33"/>
    <mergeCell ref="M32:P32"/>
    <mergeCell ref="M31:P31"/>
    <mergeCell ref="M30:P30"/>
    <mergeCell ref="M29:P29"/>
    <mergeCell ref="M28:P28"/>
    <mergeCell ref="M27:P27"/>
    <mergeCell ref="M26:P26"/>
    <mergeCell ref="M25:P25"/>
    <mergeCell ref="M24:P24"/>
    <mergeCell ref="M23:P23"/>
    <mergeCell ref="M22:P22"/>
    <mergeCell ref="M21:P21"/>
    <mergeCell ref="M20:P20"/>
    <mergeCell ref="K32:L32"/>
    <mergeCell ref="K31:L31"/>
    <mergeCell ref="K30:L30"/>
    <mergeCell ref="K29:L29"/>
    <mergeCell ref="K28:L28"/>
  </mergeCells>
  <phoneticPr fontId="1" type="noConversion"/>
  <pageMargins left="0.7" right="0.7" top="0.75" bottom="0.75" header="0.3" footer="0.3"/>
  <pageSetup paperSize="9" orientation="portrait" horizontalDpi="300" verticalDpi="30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'분류표(드랍박스)'!$B$3:$B$4</xm:f>
          </x14:formula1>
          <xm:sqref>B20:C34</xm:sqref>
        </x14:dataValidation>
        <x14:dataValidation type="list" allowBlank="1" showInputMessage="1" showErrorMessage="1">
          <x14:formula1>
            <xm:f>'분류표(드랍박스)'!$E$3:$E$4</xm:f>
          </x14:formula1>
          <xm:sqref>I20:J34</xm:sqref>
        </x14:dataValidation>
        <x14:dataValidation type="list" allowBlank="1" showInputMessage="1" showErrorMessage="1">
          <x14:formula1>
            <xm:f>'분류표(드랍박스)'!$B$42:$B$44</xm:f>
          </x14:formula1>
          <xm:sqref>K20:L34</xm:sqref>
        </x14:dataValidation>
        <x14:dataValidation type="list" allowBlank="1" showInputMessage="1" showErrorMessage="1">
          <x14:formula1>
            <xm:f>'분류표(드랍박스)'!$B$7:$B$38</xm:f>
          </x14:formula1>
          <xm:sqref>M20:P34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145"/>
  <sheetViews>
    <sheetView zoomScale="85" zoomScaleNormal="85" workbookViewId="0">
      <selection activeCell="A23" sqref="A23:P23"/>
    </sheetView>
  </sheetViews>
  <sheetFormatPr defaultRowHeight="16.5"/>
  <cols>
    <col min="1" max="48" width="4.875" customWidth="1"/>
  </cols>
  <sheetData>
    <row r="1" spans="1:48">
      <c r="A1" s="110" t="s">
        <v>32</v>
      </c>
      <c r="B1" s="171"/>
      <c r="C1" s="171"/>
      <c r="D1" s="171"/>
      <c r="E1" s="171"/>
      <c r="F1" s="171"/>
      <c r="G1" s="171"/>
      <c r="H1" s="174" t="s">
        <v>33</v>
      </c>
      <c r="I1" s="175"/>
      <c r="J1" s="175"/>
      <c r="K1" s="175"/>
      <c r="L1" s="178" t="s">
        <v>34</v>
      </c>
      <c r="M1" s="180" t="s">
        <v>52</v>
      </c>
      <c r="N1" s="175"/>
      <c r="O1" s="175"/>
      <c r="P1" s="181"/>
      <c r="Q1" s="110" t="s">
        <v>32</v>
      </c>
      <c r="R1" s="171"/>
      <c r="S1" s="171"/>
      <c r="T1" s="171"/>
      <c r="U1" s="171"/>
      <c r="V1" s="171"/>
      <c r="W1" s="171"/>
      <c r="X1" s="174" t="s">
        <v>33</v>
      </c>
      <c r="Y1" s="175"/>
      <c r="Z1" s="175"/>
      <c r="AA1" s="175"/>
      <c r="AB1" s="178" t="s">
        <v>34</v>
      </c>
      <c r="AC1" s="180" t="s">
        <v>52</v>
      </c>
      <c r="AD1" s="175"/>
      <c r="AE1" s="175"/>
      <c r="AF1" s="181"/>
      <c r="AG1" s="110" t="s">
        <v>32</v>
      </c>
      <c r="AH1" s="171"/>
      <c r="AI1" s="171"/>
      <c r="AJ1" s="171"/>
      <c r="AK1" s="171"/>
      <c r="AL1" s="171"/>
      <c r="AM1" s="171"/>
      <c r="AN1" s="174" t="s">
        <v>33</v>
      </c>
      <c r="AO1" s="175"/>
      <c r="AP1" s="175"/>
      <c r="AQ1" s="175"/>
      <c r="AR1" s="178" t="s">
        <v>34</v>
      </c>
      <c r="AS1" s="180" t="s">
        <v>52</v>
      </c>
      <c r="AT1" s="175"/>
      <c r="AU1" s="175"/>
      <c r="AV1" s="181"/>
    </row>
    <row r="2" spans="1:48" ht="17.25" thickBot="1">
      <c r="A2" s="172"/>
      <c r="B2" s="173"/>
      <c r="C2" s="173"/>
      <c r="D2" s="173"/>
      <c r="E2" s="173"/>
      <c r="F2" s="173"/>
      <c r="G2" s="173"/>
      <c r="H2" s="176"/>
      <c r="I2" s="177"/>
      <c r="J2" s="177"/>
      <c r="K2" s="177"/>
      <c r="L2" s="179"/>
      <c r="M2" s="177"/>
      <c r="N2" s="177"/>
      <c r="O2" s="177"/>
      <c r="P2" s="182"/>
      <c r="Q2" s="172"/>
      <c r="R2" s="173"/>
      <c r="S2" s="173"/>
      <c r="T2" s="173"/>
      <c r="U2" s="173"/>
      <c r="V2" s="173"/>
      <c r="W2" s="173"/>
      <c r="X2" s="176"/>
      <c r="Y2" s="177"/>
      <c r="Z2" s="177"/>
      <c r="AA2" s="177"/>
      <c r="AB2" s="179"/>
      <c r="AC2" s="177"/>
      <c r="AD2" s="177"/>
      <c r="AE2" s="177"/>
      <c r="AF2" s="182"/>
      <c r="AG2" s="172"/>
      <c r="AH2" s="173"/>
      <c r="AI2" s="173"/>
      <c r="AJ2" s="173"/>
      <c r="AK2" s="173"/>
      <c r="AL2" s="173"/>
      <c r="AM2" s="173"/>
      <c r="AN2" s="176"/>
      <c r="AO2" s="177"/>
      <c r="AP2" s="177"/>
      <c r="AQ2" s="177"/>
      <c r="AR2" s="179"/>
      <c r="AS2" s="177"/>
      <c r="AT2" s="177"/>
      <c r="AU2" s="177"/>
      <c r="AV2" s="182"/>
    </row>
    <row r="3" spans="1:48" ht="16.5" customHeight="1">
      <c r="A3" s="183" t="s">
        <v>65</v>
      </c>
      <c r="B3" s="184"/>
      <c r="C3" s="184"/>
      <c r="D3" s="184"/>
      <c r="E3" s="184"/>
      <c r="F3" s="184"/>
      <c r="G3" s="184"/>
      <c r="H3" s="184"/>
      <c r="I3" s="184"/>
      <c r="J3" s="184"/>
      <c r="K3" s="184"/>
      <c r="L3" s="184"/>
      <c r="M3" s="184"/>
      <c r="N3" s="184"/>
      <c r="O3" s="184"/>
      <c r="P3" s="185"/>
      <c r="Q3" s="183" t="s">
        <v>65</v>
      </c>
      <c r="R3" s="184"/>
      <c r="S3" s="184"/>
      <c r="T3" s="184"/>
      <c r="U3" s="184"/>
      <c r="V3" s="184"/>
      <c r="W3" s="184"/>
      <c r="X3" s="184"/>
      <c r="Y3" s="184"/>
      <c r="Z3" s="184"/>
      <c r="AA3" s="184"/>
      <c r="AB3" s="184"/>
      <c r="AC3" s="184"/>
      <c r="AD3" s="184"/>
      <c r="AE3" s="184"/>
      <c r="AF3" s="185"/>
      <c r="AG3" s="183" t="s">
        <v>65</v>
      </c>
      <c r="AH3" s="184"/>
      <c r="AI3" s="184"/>
      <c r="AJ3" s="184"/>
      <c r="AK3" s="184"/>
      <c r="AL3" s="184"/>
      <c r="AM3" s="184"/>
      <c r="AN3" s="184"/>
      <c r="AO3" s="184"/>
      <c r="AP3" s="184"/>
      <c r="AQ3" s="184"/>
      <c r="AR3" s="184"/>
      <c r="AS3" s="184"/>
      <c r="AT3" s="184"/>
      <c r="AU3" s="184"/>
      <c r="AV3" s="185"/>
    </row>
    <row r="4" spans="1:48" ht="17.25" thickBot="1">
      <c r="A4" s="186"/>
      <c r="B4" s="187"/>
      <c r="C4" s="187"/>
      <c r="D4" s="187"/>
      <c r="E4" s="187"/>
      <c r="F4" s="187"/>
      <c r="G4" s="187"/>
      <c r="H4" s="187"/>
      <c r="I4" s="187"/>
      <c r="J4" s="187"/>
      <c r="K4" s="187"/>
      <c r="L4" s="187"/>
      <c r="M4" s="187"/>
      <c r="N4" s="187"/>
      <c r="O4" s="187"/>
      <c r="P4" s="188"/>
      <c r="Q4" s="186"/>
      <c r="R4" s="187"/>
      <c r="S4" s="187"/>
      <c r="T4" s="187"/>
      <c r="U4" s="187"/>
      <c r="V4" s="187"/>
      <c r="W4" s="187"/>
      <c r="X4" s="187"/>
      <c r="Y4" s="187"/>
      <c r="Z4" s="187"/>
      <c r="AA4" s="187"/>
      <c r="AB4" s="187"/>
      <c r="AC4" s="187"/>
      <c r="AD4" s="187"/>
      <c r="AE4" s="187"/>
      <c r="AF4" s="188"/>
      <c r="AG4" s="186"/>
      <c r="AH4" s="187"/>
      <c r="AI4" s="187"/>
      <c r="AJ4" s="187"/>
      <c r="AK4" s="187"/>
      <c r="AL4" s="187"/>
      <c r="AM4" s="187"/>
      <c r="AN4" s="187"/>
      <c r="AO4" s="187"/>
      <c r="AP4" s="187"/>
      <c r="AQ4" s="187"/>
      <c r="AR4" s="187"/>
      <c r="AS4" s="187"/>
      <c r="AT4" s="187"/>
      <c r="AU4" s="187"/>
      <c r="AV4" s="188"/>
    </row>
    <row r="5" spans="1:48" ht="17.25" thickBot="1">
      <c r="A5" s="189" t="s">
        <v>35</v>
      </c>
      <c r="B5" s="190"/>
      <c r="C5" s="190"/>
      <c r="D5" s="191"/>
      <c r="E5" s="192"/>
      <c r="F5" s="192"/>
      <c r="G5" s="192"/>
      <c r="H5" s="192"/>
      <c r="I5" s="192"/>
      <c r="J5" s="192"/>
      <c r="K5" s="193"/>
      <c r="L5" s="193"/>
      <c r="M5" s="193"/>
      <c r="N5" s="193"/>
      <c r="O5" s="193"/>
      <c r="P5" s="194"/>
      <c r="Q5" s="189" t="s">
        <v>35</v>
      </c>
      <c r="R5" s="190"/>
      <c r="S5" s="190"/>
      <c r="T5" s="191"/>
      <c r="U5" s="192"/>
      <c r="V5" s="192"/>
      <c r="W5" s="192"/>
      <c r="X5" s="192"/>
      <c r="Y5" s="192"/>
      <c r="Z5" s="192"/>
      <c r="AA5" s="193"/>
      <c r="AB5" s="193"/>
      <c r="AC5" s="193"/>
      <c r="AD5" s="193"/>
      <c r="AE5" s="193"/>
      <c r="AF5" s="194"/>
      <c r="AG5" s="189" t="s">
        <v>35</v>
      </c>
      <c r="AH5" s="190"/>
      <c r="AI5" s="190"/>
      <c r="AJ5" s="191"/>
      <c r="AK5" s="192"/>
      <c r="AL5" s="192"/>
      <c r="AM5" s="192"/>
      <c r="AN5" s="192"/>
      <c r="AO5" s="192"/>
      <c r="AP5" s="192"/>
      <c r="AQ5" s="193"/>
      <c r="AR5" s="193"/>
      <c r="AS5" s="193"/>
      <c r="AT5" s="193"/>
      <c r="AU5" s="193"/>
      <c r="AV5" s="194"/>
    </row>
    <row r="6" spans="1:48" ht="16.5" customHeight="1">
      <c r="A6" s="226" t="s">
        <v>36</v>
      </c>
      <c r="B6" s="227"/>
      <c r="C6" s="227"/>
      <c r="D6" s="228"/>
      <c r="E6" s="229"/>
      <c r="F6" s="229"/>
      <c r="G6" s="229"/>
      <c r="H6" s="229"/>
      <c r="I6" s="229"/>
      <c r="J6" s="229"/>
      <c r="K6" s="229"/>
      <c r="L6" s="229"/>
      <c r="M6" s="229"/>
      <c r="N6" s="229"/>
      <c r="O6" s="229"/>
      <c r="P6" s="230"/>
      <c r="Q6" s="226" t="s">
        <v>36</v>
      </c>
      <c r="R6" s="227"/>
      <c r="S6" s="227"/>
      <c r="T6" s="228"/>
      <c r="U6" s="229"/>
      <c r="V6" s="229"/>
      <c r="W6" s="229"/>
      <c r="X6" s="229"/>
      <c r="Y6" s="229"/>
      <c r="Z6" s="229"/>
      <c r="AA6" s="229"/>
      <c r="AB6" s="229"/>
      <c r="AC6" s="229"/>
      <c r="AD6" s="229"/>
      <c r="AE6" s="229"/>
      <c r="AF6" s="230"/>
      <c r="AG6" s="226" t="s">
        <v>36</v>
      </c>
      <c r="AH6" s="227"/>
      <c r="AI6" s="227"/>
      <c r="AJ6" s="228"/>
      <c r="AK6" s="229"/>
      <c r="AL6" s="229"/>
      <c r="AM6" s="229"/>
      <c r="AN6" s="229"/>
      <c r="AO6" s="229"/>
      <c r="AP6" s="229"/>
      <c r="AQ6" s="229"/>
      <c r="AR6" s="229"/>
      <c r="AS6" s="229"/>
      <c r="AT6" s="229"/>
      <c r="AU6" s="229"/>
      <c r="AV6" s="230"/>
    </row>
    <row r="7" spans="1:48" ht="24" customHeight="1">
      <c r="A7" s="195" t="s">
        <v>53</v>
      </c>
      <c r="B7" s="196"/>
      <c r="C7" s="196"/>
      <c r="D7" s="196"/>
      <c r="E7" s="231"/>
      <c r="F7" s="231"/>
      <c r="G7" s="231"/>
      <c r="H7" s="231"/>
      <c r="I7" s="231"/>
      <c r="J7" s="231"/>
      <c r="K7" s="231"/>
      <c r="L7" s="231"/>
      <c r="M7" s="231"/>
      <c r="N7" s="231"/>
      <c r="O7" s="231"/>
      <c r="P7" s="232"/>
      <c r="Q7" s="195" t="s">
        <v>53</v>
      </c>
      <c r="R7" s="196"/>
      <c r="S7" s="196"/>
      <c r="T7" s="196"/>
      <c r="U7" s="231"/>
      <c r="V7" s="231"/>
      <c r="W7" s="231"/>
      <c r="X7" s="231"/>
      <c r="Y7" s="231"/>
      <c r="Z7" s="231"/>
      <c r="AA7" s="231"/>
      <c r="AB7" s="231"/>
      <c r="AC7" s="231"/>
      <c r="AD7" s="231"/>
      <c r="AE7" s="231"/>
      <c r="AF7" s="232"/>
      <c r="AG7" s="195" t="s">
        <v>53</v>
      </c>
      <c r="AH7" s="196"/>
      <c r="AI7" s="196"/>
      <c r="AJ7" s="196"/>
      <c r="AK7" s="231"/>
      <c r="AL7" s="231"/>
      <c r="AM7" s="231"/>
      <c r="AN7" s="231"/>
      <c r="AO7" s="231"/>
      <c r="AP7" s="231"/>
      <c r="AQ7" s="231"/>
      <c r="AR7" s="231"/>
      <c r="AS7" s="231"/>
      <c r="AT7" s="231"/>
      <c r="AU7" s="231"/>
      <c r="AV7" s="232"/>
    </row>
    <row r="8" spans="1:48">
      <c r="A8" s="244" t="s">
        <v>61</v>
      </c>
      <c r="B8" s="245"/>
      <c r="C8" s="245"/>
      <c r="D8" s="246"/>
      <c r="E8" s="247"/>
      <c r="F8" s="248"/>
      <c r="G8" s="248"/>
      <c r="H8" s="248"/>
      <c r="I8" s="248"/>
      <c r="J8" s="248"/>
      <c r="K8" s="248"/>
      <c r="L8" s="248"/>
      <c r="M8" s="248"/>
      <c r="N8" s="248"/>
      <c r="O8" s="248"/>
      <c r="P8" s="249"/>
      <c r="Q8" s="244" t="s">
        <v>61</v>
      </c>
      <c r="R8" s="245"/>
      <c r="S8" s="245"/>
      <c r="T8" s="246"/>
      <c r="U8" s="247"/>
      <c r="V8" s="248"/>
      <c r="W8" s="248"/>
      <c r="X8" s="248"/>
      <c r="Y8" s="248"/>
      <c r="Z8" s="248"/>
      <c r="AA8" s="248"/>
      <c r="AB8" s="248"/>
      <c r="AC8" s="248"/>
      <c r="AD8" s="248"/>
      <c r="AE8" s="248"/>
      <c r="AF8" s="249"/>
      <c r="AG8" s="244" t="s">
        <v>61</v>
      </c>
      <c r="AH8" s="245"/>
      <c r="AI8" s="245"/>
      <c r="AJ8" s="246"/>
      <c r="AK8" s="247"/>
      <c r="AL8" s="248"/>
      <c r="AM8" s="248"/>
      <c r="AN8" s="248"/>
      <c r="AO8" s="248"/>
      <c r="AP8" s="248"/>
      <c r="AQ8" s="248"/>
      <c r="AR8" s="248"/>
      <c r="AS8" s="248"/>
      <c r="AT8" s="248"/>
      <c r="AU8" s="248"/>
      <c r="AV8" s="249"/>
    </row>
    <row r="9" spans="1:48">
      <c r="A9" s="233" t="s">
        <v>54</v>
      </c>
      <c r="B9" s="196"/>
      <c r="C9" s="196"/>
      <c r="D9" s="196"/>
      <c r="E9" s="234"/>
      <c r="F9" s="234"/>
      <c r="G9" s="234"/>
      <c r="H9" s="234"/>
      <c r="I9" s="234"/>
      <c r="J9" s="234"/>
      <c r="K9" s="234"/>
      <c r="L9" s="234"/>
      <c r="M9" s="234"/>
      <c r="N9" s="234"/>
      <c r="O9" s="234"/>
      <c r="P9" s="235"/>
      <c r="Q9" s="233" t="s">
        <v>54</v>
      </c>
      <c r="R9" s="196"/>
      <c r="S9" s="196"/>
      <c r="T9" s="196"/>
      <c r="U9" s="234"/>
      <c r="V9" s="234"/>
      <c r="W9" s="234"/>
      <c r="X9" s="234"/>
      <c r="Y9" s="234"/>
      <c r="Z9" s="234"/>
      <c r="AA9" s="234"/>
      <c r="AB9" s="234"/>
      <c r="AC9" s="234"/>
      <c r="AD9" s="234"/>
      <c r="AE9" s="234"/>
      <c r="AF9" s="235"/>
      <c r="AG9" s="233" t="s">
        <v>54</v>
      </c>
      <c r="AH9" s="196"/>
      <c r="AI9" s="196"/>
      <c r="AJ9" s="196"/>
      <c r="AK9" s="234"/>
      <c r="AL9" s="234"/>
      <c r="AM9" s="234"/>
      <c r="AN9" s="234"/>
      <c r="AO9" s="234"/>
      <c r="AP9" s="234"/>
      <c r="AQ9" s="234"/>
      <c r="AR9" s="234"/>
      <c r="AS9" s="234"/>
      <c r="AT9" s="234"/>
      <c r="AU9" s="234"/>
      <c r="AV9" s="235"/>
    </row>
    <row r="10" spans="1:48">
      <c r="A10" s="195" t="s">
        <v>37</v>
      </c>
      <c r="B10" s="196"/>
      <c r="C10" s="196"/>
      <c r="D10" s="196"/>
      <c r="E10" s="197"/>
      <c r="F10" s="197"/>
      <c r="G10" s="197"/>
      <c r="H10" s="197"/>
      <c r="I10" s="197"/>
      <c r="J10" s="197"/>
      <c r="K10" s="197"/>
      <c r="L10" s="197"/>
      <c r="M10" s="197"/>
      <c r="N10" s="197"/>
      <c r="O10" s="197"/>
      <c r="P10" s="198"/>
      <c r="Q10" s="195" t="s">
        <v>37</v>
      </c>
      <c r="R10" s="196"/>
      <c r="S10" s="196"/>
      <c r="T10" s="196"/>
      <c r="U10" s="197"/>
      <c r="V10" s="197"/>
      <c r="W10" s="197"/>
      <c r="X10" s="197"/>
      <c r="Y10" s="197"/>
      <c r="Z10" s="197"/>
      <c r="AA10" s="197"/>
      <c r="AB10" s="197"/>
      <c r="AC10" s="197"/>
      <c r="AD10" s="197"/>
      <c r="AE10" s="197"/>
      <c r="AF10" s="198"/>
      <c r="AG10" s="195" t="s">
        <v>37</v>
      </c>
      <c r="AH10" s="196"/>
      <c r="AI10" s="196"/>
      <c r="AJ10" s="196"/>
      <c r="AK10" s="197"/>
      <c r="AL10" s="197"/>
      <c r="AM10" s="197"/>
      <c r="AN10" s="197"/>
      <c r="AO10" s="197"/>
      <c r="AP10" s="197"/>
      <c r="AQ10" s="197"/>
      <c r="AR10" s="197"/>
      <c r="AS10" s="197"/>
      <c r="AT10" s="197"/>
      <c r="AU10" s="197"/>
      <c r="AV10" s="198"/>
    </row>
    <row r="11" spans="1:48">
      <c r="A11" s="195"/>
      <c r="B11" s="196"/>
      <c r="C11" s="196"/>
      <c r="D11" s="196"/>
      <c r="E11" s="197"/>
      <c r="F11" s="197"/>
      <c r="G11" s="197"/>
      <c r="H11" s="197"/>
      <c r="I11" s="197"/>
      <c r="J11" s="197"/>
      <c r="K11" s="197"/>
      <c r="L11" s="197"/>
      <c r="M11" s="197"/>
      <c r="N11" s="197"/>
      <c r="O11" s="197"/>
      <c r="P11" s="198"/>
      <c r="Q11" s="195"/>
      <c r="R11" s="196"/>
      <c r="S11" s="196"/>
      <c r="T11" s="196"/>
      <c r="U11" s="197"/>
      <c r="V11" s="197"/>
      <c r="W11" s="197"/>
      <c r="X11" s="197"/>
      <c r="Y11" s="197"/>
      <c r="Z11" s="197"/>
      <c r="AA11" s="197"/>
      <c r="AB11" s="197"/>
      <c r="AC11" s="197"/>
      <c r="AD11" s="197"/>
      <c r="AE11" s="197"/>
      <c r="AF11" s="198"/>
      <c r="AG11" s="195"/>
      <c r="AH11" s="196"/>
      <c r="AI11" s="196"/>
      <c r="AJ11" s="196"/>
      <c r="AK11" s="197"/>
      <c r="AL11" s="197"/>
      <c r="AM11" s="197"/>
      <c r="AN11" s="197"/>
      <c r="AO11" s="197"/>
      <c r="AP11" s="197"/>
      <c r="AQ11" s="197"/>
      <c r="AR11" s="197"/>
      <c r="AS11" s="197"/>
      <c r="AT11" s="197"/>
      <c r="AU11" s="197"/>
      <c r="AV11" s="198"/>
    </row>
    <row r="12" spans="1:48">
      <c r="A12" s="195"/>
      <c r="B12" s="196"/>
      <c r="C12" s="196"/>
      <c r="D12" s="196"/>
      <c r="E12" s="197"/>
      <c r="F12" s="197"/>
      <c r="G12" s="197"/>
      <c r="H12" s="197"/>
      <c r="I12" s="197"/>
      <c r="J12" s="197"/>
      <c r="K12" s="197"/>
      <c r="L12" s="197"/>
      <c r="M12" s="197"/>
      <c r="N12" s="197"/>
      <c r="O12" s="197"/>
      <c r="P12" s="198"/>
      <c r="Q12" s="195"/>
      <c r="R12" s="196"/>
      <c r="S12" s="196"/>
      <c r="T12" s="196"/>
      <c r="U12" s="197"/>
      <c r="V12" s="197"/>
      <c r="W12" s="197"/>
      <c r="X12" s="197"/>
      <c r="Y12" s="197"/>
      <c r="Z12" s="197"/>
      <c r="AA12" s="197"/>
      <c r="AB12" s="197"/>
      <c r="AC12" s="197"/>
      <c r="AD12" s="197"/>
      <c r="AE12" s="197"/>
      <c r="AF12" s="198"/>
      <c r="AG12" s="195"/>
      <c r="AH12" s="196"/>
      <c r="AI12" s="196"/>
      <c r="AJ12" s="196"/>
      <c r="AK12" s="197"/>
      <c r="AL12" s="197"/>
      <c r="AM12" s="197"/>
      <c r="AN12" s="197"/>
      <c r="AO12" s="197"/>
      <c r="AP12" s="197"/>
      <c r="AQ12" s="197"/>
      <c r="AR12" s="197"/>
      <c r="AS12" s="197"/>
      <c r="AT12" s="197"/>
      <c r="AU12" s="197"/>
      <c r="AV12" s="198"/>
    </row>
    <row r="13" spans="1:48">
      <c r="A13" s="199" t="s">
        <v>38</v>
      </c>
      <c r="B13" s="200"/>
      <c r="C13" s="200"/>
      <c r="D13" s="201"/>
      <c r="E13" s="208"/>
      <c r="F13" s="209"/>
      <c r="G13" s="209"/>
      <c r="H13" s="209"/>
      <c r="I13" s="209"/>
      <c r="J13" s="209"/>
      <c r="K13" s="209"/>
      <c r="L13" s="209"/>
      <c r="M13" s="209"/>
      <c r="N13" s="209"/>
      <c r="O13" s="209"/>
      <c r="P13" s="210"/>
      <c r="Q13" s="199" t="s">
        <v>38</v>
      </c>
      <c r="R13" s="200"/>
      <c r="S13" s="200"/>
      <c r="T13" s="201"/>
      <c r="U13" s="208"/>
      <c r="V13" s="209"/>
      <c r="W13" s="209"/>
      <c r="X13" s="209"/>
      <c r="Y13" s="209"/>
      <c r="Z13" s="209"/>
      <c r="AA13" s="209"/>
      <c r="AB13" s="209"/>
      <c r="AC13" s="209"/>
      <c r="AD13" s="209"/>
      <c r="AE13" s="209"/>
      <c r="AF13" s="210"/>
      <c r="AG13" s="199" t="s">
        <v>38</v>
      </c>
      <c r="AH13" s="200"/>
      <c r="AI13" s="200"/>
      <c r="AJ13" s="201"/>
      <c r="AK13" s="208"/>
      <c r="AL13" s="209"/>
      <c r="AM13" s="209"/>
      <c r="AN13" s="209"/>
      <c r="AO13" s="209"/>
      <c r="AP13" s="209"/>
      <c r="AQ13" s="209"/>
      <c r="AR13" s="209"/>
      <c r="AS13" s="209"/>
      <c r="AT13" s="209"/>
      <c r="AU13" s="209"/>
      <c r="AV13" s="210"/>
    </row>
    <row r="14" spans="1:48">
      <c r="A14" s="202"/>
      <c r="B14" s="203"/>
      <c r="C14" s="203"/>
      <c r="D14" s="204"/>
      <c r="E14" s="211"/>
      <c r="F14" s="212"/>
      <c r="G14" s="212"/>
      <c r="H14" s="212"/>
      <c r="I14" s="212"/>
      <c r="J14" s="212"/>
      <c r="K14" s="212"/>
      <c r="L14" s="212"/>
      <c r="M14" s="212"/>
      <c r="N14" s="212"/>
      <c r="O14" s="212"/>
      <c r="P14" s="213"/>
      <c r="Q14" s="202"/>
      <c r="R14" s="203"/>
      <c r="S14" s="203"/>
      <c r="T14" s="204"/>
      <c r="U14" s="211"/>
      <c r="V14" s="212"/>
      <c r="W14" s="212"/>
      <c r="X14" s="212"/>
      <c r="Y14" s="212"/>
      <c r="Z14" s="212"/>
      <c r="AA14" s="212"/>
      <c r="AB14" s="212"/>
      <c r="AC14" s="212"/>
      <c r="AD14" s="212"/>
      <c r="AE14" s="212"/>
      <c r="AF14" s="213"/>
      <c r="AG14" s="202"/>
      <c r="AH14" s="203"/>
      <c r="AI14" s="203"/>
      <c r="AJ14" s="204"/>
      <c r="AK14" s="211"/>
      <c r="AL14" s="212"/>
      <c r="AM14" s="212"/>
      <c r="AN14" s="212"/>
      <c r="AO14" s="212"/>
      <c r="AP14" s="212"/>
      <c r="AQ14" s="212"/>
      <c r="AR14" s="212"/>
      <c r="AS14" s="212"/>
      <c r="AT14" s="212"/>
      <c r="AU14" s="212"/>
      <c r="AV14" s="213"/>
    </row>
    <row r="15" spans="1:48">
      <c r="A15" s="202"/>
      <c r="B15" s="203"/>
      <c r="C15" s="203"/>
      <c r="D15" s="204"/>
      <c r="E15" s="211"/>
      <c r="F15" s="212"/>
      <c r="G15" s="212"/>
      <c r="H15" s="212"/>
      <c r="I15" s="212"/>
      <c r="J15" s="212"/>
      <c r="K15" s="212"/>
      <c r="L15" s="212"/>
      <c r="M15" s="212"/>
      <c r="N15" s="212"/>
      <c r="O15" s="212"/>
      <c r="P15" s="213"/>
      <c r="Q15" s="202"/>
      <c r="R15" s="203"/>
      <c r="S15" s="203"/>
      <c r="T15" s="204"/>
      <c r="U15" s="211"/>
      <c r="V15" s="212"/>
      <c r="W15" s="212"/>
      <c r="X15" s="212"/>
      <c r="Y15" s="212"/>
      <c r="Z15" s="212"/>
      <c r="AA15" s="212"/>
      <c r="AB15" s="212"/>
      <c r="AC15" s="212"/>
      <c r="AD15" s="212"/>
      <c r="AE15" s="212"/>
      <c r="AF15" s="213"/>
      <c r="AG15" s="202"/>
      <c r="AH15" s="203"/>
      <c r="AI15" s="203"/>
      <c r="AJ15" s="204"/>
      <c r="AK15" s="211"/>
      <c r="AL15" s="212"/>
      <c r="AM15" s="212"/>
      <c r="AN15" s="212"/>
      <c r="AO15" s="212"/>
      <c r="AP15" s="212"/>
      <c r="AQ15" s="212"/>
      <c r="AR15" s="212"/>
      <c r="AS15" s="212"/>
      <c r="AT15" s="212"/>
      <c r="AU15" s="212"/>
      <c r="AV15" s="213"/>
    </row>
    <row r="16" spans="1:48">
      <c r="A16" s="205"/>
      <c r="B16" s="206"/>
      <c r="C16" s="206"/>
      <c r="D16" s="207"/>
      <c r="E16" s="214"/>
      <c r="F16" s="215"/>
      <c r="G16" s="215"/>
      <c r="H16" s="215"/>
      <c r="I16" s="215"/>
      <c r="J16" s="215"/>
      <c r="K16" s="215"/>
      <c r="L16" s="215"/>
      <c r="M16" s="215"/>
      <c r="N16" s="215"/>
      <c r="O16" s="215"/>
      <c r="P16" s="216"/>
      <c r="Q16" s="205"/>
      <c r="R16" s="206"/>
      <c r="S16" s="206"/>
      <c r="T16" s="207"/>
      <c r="U16" s="214"/>
      <c r="V16" s="215"/>
      <c r="W16" s="215"/>
      <c r="X16" s="215"/>
      <c r="Y16" s="215"/>
      <c r="Z16" s="215"/>
      <c r="AA16" s="215"/>
      <c r="AB16" s="215"/>
      <c r="AC16" s="215"/>
      <c r="AD16" s="215"/>
      <c r="AE16" s="215"/>
      <c r="AF16" s="216"/>
      <c r="AG16" s="205"/>
      <c r="AH16" s="206"/>
      <c r="AI16" s="206"/>
      <c r="AJ16" s="207"/>
      <c r="AK16" s="214"/>
      <c r="AL16" s="215"/>
      <c r="AM16" s="215"/>
      <c r="AN16" s="215"/>
      <c r="AO16" s="215"/>
      <c r="AP16" s="215"/>
      <c r="AQ16" s="215"/>
      <c r="AR16" s="215"/>
      <c r="AS16" s="215"/>
      <c r="AT16" s="215"/>
      <c r="AU16" s="215"/>
      <c r="AV16" s="216"/>
    </row>
    <row r="17" spans="1:48">
      <c r="A17" s="199" t="s">
        <v>39</v>
      </c>
      <c r="B17" s="200"/>
      <c r="C17" s="200"/>
      <c r="D17" s="201"/>
      <c r="E17" s="217"/>
      <c r="F17" s="218"/>
      <c r="G17" s="218"/>
      <c r="H17" s="218"/>
      <c r="I17" s="218"/>
      <c r="J17" s="218"/>
      <c r="K17" s="218"/>
      <c r="L17" s="218"/>
      <c r="M17" s="218"/>
      <c r="N17" s="218"/>
      <c r="O17" s="218"/>
      <c r="P17" s="219"/>
      <c r="Q17" s="199" t="s">
        <v>39</v>
      </c>
      <c r="R17" s="200"/>
      <c r="S17" s="200"/>
      <c r="T17" s="201"/>
      <c r="U17" s="217"/>
      <c r="V17" s="218"/>
      <c r="W17" s="218"/>
      <c r="X17" s="218"/>
      <c r="Y17" s="218"/>
      <c r="Z17" s="218"/>
      <c r="AA17" s="218"/>
      <c r="AB17" s="218"/>
      <c r="AC17" s="218"/>
      <c r="AD17" s="218"/>
      <c r="AE17" s="218"/>
      <c r="AF17" s="219"/>
      <c r="AG17" s="199" t="s">
        <v>39</v>
      </c>
      <c r="AH17" s="200"/>
      <c r="AI17" s="200"/>
      <c r="AJ17" s="201"/>
      <c r="AK17" s="217"/>
      <c r="AL17" s="218"/>
      <c r="AM17" s="218"/>
      <c r="AN17" s="218"/>
      <c r="AO17" s="218"/>
      <c r="AP17" s="218"/>
      <c r="AQ17" s="218"/>
      <c r="AR17" s="218"/>
      <c r="AS17" s="218"/>
      <c r="AT17" s="218"/>
      <c r="AU17" s="218"/>
      <c r="AV17" s="219"/>
    </row>
    <row r="18" spans="1:48">
      <c r="A18" s="202"/>
      <c r="B18" s="203"/>
      <c r="C18" s="203"/>
      <c r="D18" s="204"/>
      <c r="E18" s="220"/>
      <c r="F18" s="221"/>
      <c r="G18" s="221"/>
      <c r="H18" s="221"/>
      <c r="I18" s="221"/>
      <c r="J18" s="221"/>
      <c r="K18" s="221"/>
      <c r="L18" s="221"/>
      <c r="M18" s="221"/>
      <c r="N18" s="221"/>
      <c r="O18" s="221"/>
      <c r="P18" s="222"/>
      <c r="Q18" s="202"/>
      <c r="R18" s="203"/>
      <c r="S18" s="203"/>
      <c r="T18" s="204"/>
      <c r="U18" s="220"/>
      <c r="V18" s="221"/>
      <c r="W18" s="221"/>
      <c r="X18" s="221"/>
      <c r="Y18" s="221"/>
      <c r="Z18" s="221"/>
      <c r="AA18" s="221"/>
      <c r="AB18" s="221"/>
      <c r="AC18" s="221"/>
      <c r="AD18" s="221"/>
      <c r="AE18" s="221"/>
      <c r="AF18" s="222"/>
      <c r="AG18" s="202"/>
      <c r="AH18" s="203"/>
      <c r="AI18" s="203"/>
      <c r="AJ18" s="204"/>
      <c r="AK18" s="220"/>
      <c r="AL18" s="221"/>
      <c r="AM18" s="221"/>
      <c r="AN18" s="221"/>
      <c r="AO18" s="221"/>
      <c r="AP18" s="221"/>
      <c r="AQ18" s="221"/>
      <c r="AR18" s="221"/>
      <c r="AS18" s="221"/>
      <c r="AT18" s="221"/>
      <c r="AU18" s="221"/>
      <c r="AV18" s="222"/>
    </row>
    <row r="19" spans="1:48">
      <c r="A19" s="202"/>
      <c r="B19" s="203"/>
      <c r="C19" s="203"/>
      <c r="D19" s="204"/>
      <c r="E19" s="220"/>
      <c r="F19" s="221"/>
      <c r="G19" s="221"/>
      <c r="H19" s="221"/>
      <c r="I19" s="221"/>
      <c r="J19" s="221"/>
      <c r="K19" s="221"/>
      <c r="L19" s="221"/>
      <c r="M19" s="221"/>
      <c r="N19" s="221"/>
      <c r="O19" s="221"/>
      <c r="P19" s="222"/>
      <c r="Q19" s="202"/>
      <c r="R19" s="203"/>
      <c r="S19" s="203"/>
      <c r="T19" s="204"/>
      <c r="U19" s="220"/>
      <c r="V19" s="221"/>
      <c r="W19" s="221"/>
      <c r="X19" s="221"/>
      <c r="Y19" s="221"/>
      <c r="Z19" s="221"/>
      <c r="AA19" s="221"/>
      <c r="AB19" s="221"/>
      <c r="AC19" s="221"/>
      <c r="AD19" s="221"/>
      <c r="AE19" s="221"/>
      <c r="AF19" s="222"/>
      <c r="AG19" s="202"/>
      <c r="AH19" s="203"/>
      <c r="AI19" s="203"/>
      <c r="AJ19" s="204"/>
      <c r="AK19" s="220"/>
      <c r="AL19" s="221"/>
      <c r="AM19" s="221"/>
      <c r="AN19" s="221"/>
      <c r="AO19" s="221"/>
      <c r="AP19" s="221"/>
      <c r="AQ19" s="221"/>
      <c r="AR19" s="221"/>
      <c r="AS19" s="221"/>
      <c r="AT19" s="221"/>
      <c r="AU19" s="221"/>
      <c r="AV19" s="222"/>
    </row>
    <row r="20" spans="1:48">
      <c r="A20" s="205"/>
      <c r="B20" s="206"/>
      <c r="C20" s="206"/>
      <c r="D20" s="207"/>
      <c r="E20" s="223"/>
      <c r="F20" s="224"/>
      <c r="G20" s="224"/>
      <c r="H20" s="224"/>
      <c r="I20" s="224"/>
      <c r="J20" s="224"/>
      <c r="K20" s="224"/>
      <c r="L20" s="224"/>
      <c r="M20" s="224"/>
      <c r="N20" s="224"/>
      <c r="O20" s="224"/>
      <c r="P20" s="225"/>
      <c r="Q20" s="205"/>
      <c r="R20" s="206"/>
      <c r="S20" s="206"/>
      <c r="T20" s="207"/>
      <c r="U20" s="223"/>
      <c r="V20" s="224"/>
      <c r="W20" s="224"/>
      <c r="X20" s="224"/>
      <c r="Y20" s="224"/>
      <c r="Z20" s="224"/>
      <c r="AA20" s="224"/>
      <c r="AB20" s="224"/>
      <c r="AC20" s="224"/>
      <c r="AD20" s="224"/>
      <c r="AE20" s="224"/>
      <c r="AF20" s="225"/>
      <c r="AG20" s="205"/>
      <c r="AH20" s="206"/>
      <c r="AI20" s="206"/>
      <c r="AJ20" s="207"/>
      <c r="AK20" s="223"/>
      <c r="AL20" s="224"/>
      <c r="AM20" s="224"/>
      <c r="AN20" s="224"/>
      <c r="AO20" s="224"/>
      <c r="AP20" s="224"/>
      <c r="AQ20" s="224"/>
      <c r="AR20" s="224"/>
      <c r="AS20" s="224"/>
      <c r="AT20" s="224"/>
      <c r="AU20" s="224"/>
      <c r="AV20" s="225"/>
    </row>
    <row r="21" spans="1:48">
      <c r="A21" s="199" t="s">
        <v>40</v>
      </c>
      <c r="B21" s="200"/>
      <c r="C21" s="200"/>
      <c r="D21" s="201"/>
      <c r="E21" s="148"/>
      <c r="F21" s="149"/>
      <c r="G21" s="149"/>
      <c r="H21" s="149"/>
      <c r="I21" s="149"/>
      <c r="J21" s="149"/>
      <c r="K21" s="149"/>
      <c r="L21" s="149"/>
      <c r="M21" s="149"/>
      <c r="N21" s="149"/>
      <c r="O21" s="149"/>
      <c r="P21" s="150"/>
      <c r="Q21" s="199" t="s">
        <v>40</v>
      </c>
      <c r="R21" s="200"/>
      <c r="S21" s="200"/>
      <c r="T21" s="201"/>
      <c r="U21" s="148"/>
      <c r="V21" s="149"/>
      <c r="W21" s="149"/>
      <c r="X21" s="149"/>
      <c r="Y21" s="149"/>
      <c r="Z21" s="149"/>
      <c r="AA21" s="149"/>
      <c r="AB21" s="149"/>
      <c r="AC21" s="149"/>
      <c r="AD21" s="149"/>
      <c r="AE21" s="149"/>
      <c r="AF21" s="150"/>
      <c r="AG21" s="199" t="s">
        <v>40</v>
      </c>
      <c r="AH21" s="200"/>
      <c r="AI21" s="200"/>
      <c r="AJ21" s="201"/>
      <c r="AK21" s="148"/>
      <c r="AL21" s="149"/>
      <c r="AM21" s="149"/>
      <c r="AN21" s="149"/>
      <c r="AO21" s="149"/>
      <c r="AP21" s="149"/>
      <c r="AQ21" s="149"/>
      <c r="AR21" s="149"/>
      <c r="AS21" s="149"/>
      <c r="AT21" s="149"/>
      <c r="AU21" s="149"/>
      <c r="AV21" s="150"/>
    </row>
    <row r="22" spans="1:48">
      <c r="A22" s="205"/>
      <c r="B22" s="206"/>
      <c r="C22" s="206"/>
      <c r="D22" s="207"/>
      <c r="E22" s="151"/>
      <c r="F22" s="152"/>
      <c r="G22" s="152"/>
      <c r="H22" s="152"/>
      <c r="I22" s="152"/>
      <c r="J22" s="152"/>
      <c r="K22" s="152"/>
      <c r="L22" s="152"/>
      <c r="M22" s="152"/>
      <c r="N22" s="152"/>
      <c r="O22" s="152"/>
      <c r="P22" s="153"/>
      <c r="Q22" s="205"/>
      <c r="R22" s="206"/>
      <c r="S22" s="206"/>
      <c r="T22" s="207"/>
      <c r="U22" s="151"/>
      <c r="V22" s="152"/>
      <c r="W22" s="152"/>
      <c r="X22" s="152"/>
      <c r="Y22" s="152"/>
      <c r="Z22" s="152"/>
      <c r="AA22" s="152"/>
      <c r="AB22" s="152"/>
      <c r="AC22" s="152"/>
      <c r="AD22" s="152"/>
      <c r="AE22" s="152"/>
      <c r="AF22" s="153"/>
      <c r="AG22" s="205"/>
      <c r="AH22" s="206"/>
      <c r="AI22" s="206"/>
      <c r="AJ22" s="207"/>
      <c r="AK22" s="151"/>
      <c r="AL22" s="152"/>
      <c r="AM22" s="152"/>
      <c r="AN22" s="152"/>
      <c r="AO22" s="152"/>
      <c r="AP22" s="152"/>
      <c r="AQ22" s="152"/>
      <c r="AR22" s="152"/>
      <c r="AS22" s="152"/>
      <c r="AT22" s="152"/>
      <c r="AU22" s="152"/>
      <c r="AV22" s="153"/>
    </row>
    <row r="23" spans="1:48">
      <c r="A23" s="195" t="s">
        <v>41</v>
      </c>
      <c r="B23" s="196"/>
      <c r="C23" s="196"/>
      <c r="D23" s="196"/>
      <c r="E23" s="196"/>
      <c r="F23" s="196"/>
      <c r="G23" s="196"/>
      <c r="H23" s="196"/>
      <c r="I23" s="196"/>
      <c r="J23" s="196"/>
      <c r="K23" s="196"/>
      <c r="L23" s="196"/>
      <c r="M23" s="196"/>
      <c r="N23" s="196"/>
      <c r="O23" s="196"/>
      <c r="P23" s="238"/>
      <c r="Q23" s="195" t="s">
        <v>41</v>
      </c>
      <c r="R23" s="196"/>
      <c r="S23" s="196"/>
      <c r="T23" s="196"/>
      <c r="U23" s="196"/>
      <c r="V23" s="196"/>
      <c r="W23" s="196"/>
      <c r="X23" s="196"/>
      <c r="Y23" s="196"/>
      <c r="Z23" s="196"/>
      <c r="AA23" s="196"/>
      <c r="AB23" s="196"/>
      <c r="AC23" s="196"/>
      <c r="AD23" s="196"/>
      <c r="AE23" s="196"/>
      <c r="AF23" s="238"/>
      <c r="AG23" s="195" t="s">
        <v>41</v>
      </c>
      <c r="AH23" s="196"/>
      <c r="AI23" s="196"/>
      <c r="AJ23" s="196"/>
      <c r="AK23" s="196"/>
      <c r="AL23" s="196"/>
      <c r="AM23" s="196"/>
      <c r="AN23" s="196"/>
      <c r="AO23" s="196"/>
      <c r="AP23" s="196"/>
      <c r="AQ23" s="196"/>
      <c r="AR23" s="196"/>
      <c r="AS23" s="196"/>
      <c r="AT23" s="196"/>
      <c r="AU23" s="196"/>
      <c r="AV23" s="238"/>
    </row>
    <row r="24" spans="1:48">
      <c r="A24" s="18" t="s">
        <v>42</v>
      </c>
      <c r="B24" s="196" t="s">
        <v>43</v>
      </c>
      <c r="C24" s="196"/>
      <c r="D24" s="196"/>
      <c r="E24" s="239" t="s">
        <v>44</v>
      </c>
      <c r="F24" s="240"/>
      <c r="G24" s="240"/>
      <c r="H24" s="240"/>
      <c r="I24" s="240"/>
      <c r="J24" s="240"/>
      <c r="K24" s="239" t="s">
        <v>45</v>
      </c>
      <c r="L24" s="240"/>
      <c r="M24" s="240"/>
      <c r="N24" s="196" t="s">
        <v>46</v>
      </c>
      <c r="O24" s="240"/>
      <c r="P24" s="241"/>
      <c r="Q24" s="18" t="s">
        <v>42</v>
      </c>
      <c r="R24" s="196" t="s">
        <v>43</v>
      </c>
      <c r="S24" s="196"/>
      <c r="T24" s="196"/>
      <c r="U24" s="239" t="s">
        <v>44</v>
      </c>
      <c r="V24" s="240"/>
      <c r="W24" s="240"/>
      <c r="X24" s="240"/>
      <c r="Y24" s="240"/>
      <c r="Z24" s="240"/>
      <c r="AA24" s="239" t="s">
        <v>45</v>
      </c>
      <c r="AB24" s="240"/>
      <c r="AC24" s="240"/>
      <c r="AD24" s="196" t="s">
        <v>46</v>
      </c>
      <c r="AE24" s="240"/>
      <c r="AF24" s="241"/>
      <c r="AG24" s="18" t="s">
        <v>42</v>
      </c>
      <c r="AH24" s="196" t="s">
        <v>43</v>
      </c>
      <c r="AI24" s="196"/>
      <c r="AJ24" s="196"/>
      <c r="AK24" s="239" t="s">
        <v>44</v>
      </c>
      <c r="AL24" s="240"/>
      <c r="AM24" s="240"/>
      <c r="AN24" s="240"/>
      <c r="AO24" s="240"/>
      <c r="AP24" s="240"/>
      <c r="AQ24" s="239" t="s">
        <v>45</v>
      </c>
      <c r="AR24" s="240"/>
      <c r="AS24" s="240"/>
      <c r="AT24" s="196" t="s">
        <v>46</v>
      </c>
      <c r="AU24" s="240"/>
      <c r="AV24" s="241"/>
    </row>
    <row r="25" spans="1:48">
      <c r="A25" s="19">
        <v>1</v>
      </c>
      <c r="B25" s="236"/>
      <c r="C25" s="236"/>
      <c r="D25" s="236"/>
      <c r="E25" s="231"/>
      <c r="F25" s="231"/>
      <c r="G25" s="231"/>
      <c r="H25" s="231"/>
      <c r="I25" s="231"/>
      <c r="J25" s="231"/>
      <c r="K25" s="237"/>
      <c r="L25" s="237"/>
      <c r="M25" s="237"/>
      <c r="N25" s="231"/>
      <c r="O25" s="231"/>
      <c r="P25" s="232"/>
      <c r="Q25" s="19">
        <v>1</v>
      </c>
      <c r="R25" s="236"/>
      <c r="S25" s="236"/>
      <c r="T25" s="236"/>
      <c r="U25" s="231"/>
      <c r="V25" s="231"/>
      <c r="W25" s="231"/>
      <c r="X25" s="231"/>
      <c r="Y25" s="231"/>
      <c r="Z25" s="231"/>
      <c r="AA25" s="237"/>
      <c r="AB25" s="237"/>
      <c r="AC25" s="237"/>
      <c r="AD25" s="231"/>
      <c r="AE25" s="231"/>
      <c r="AF25" s="232"/>
      <c r="AG25" s="19">
        <v>1</v>
      </c>
      <c r="AH25" s="236"/>
      <c r="AI25" s="236"/>
      <c r="AJ25" s="236"/>
      <c r="AK25" s="231"/>
      <c r="AL25" s="231"/>
      <c r="AM25" s="231"/>
      <c r="AN25" s="231"/>
      <c r="AO25" s="231"/>
      <c r="AP25" s="231"/>
      <c r="AQ25" s="237"/>
      <c r="AR25" s="237"/>
      <c r="AS25" s="237"/>
      <c r="AT25" s="231"/>
      <c r="AU25" s="231"/>
      <c r="AV25" s="232"/>
    </row>
    <row r="26" spans="1:48">
      <c r="A26" s="19">
        <v>2</v>
      </c>
      <c r="B26" s="236"/>
      <c r="C26" s="236"/>
      <c r="D26" s="236"/>
      <c r="E26" s="231"/>
      <c r="F26" s="231"/>
      <c r="G26" s="231"/>
      <c r="H26" s="231"/>
      <c r="I26" s="231"/>
      <c r="J26" s="231"/>
      <c r="K26" s="237"/>
      <c r="L26" s="237"/>
      <c r="M26" s="237"/>
      <c r="N26" s="231"/>
      <c r="O26" s="231"/>
      <c r="P26" s="232"/>
      <c r="Q26" s="19">
        <v>2</v>
      </c>
      <c r="R26" s="236"/>
      <c r="S26" s="236"/>
      <c r="T26" s="236"/>
      <c r="U26" s="231"/>
      <c r="V26" s="231"/>
      <c r="W26" s="231"/>
      <c r="X26" s="231"/>
      <c r="Y26" s="231"/>
      <c r="Z26" s="231"/>
      <c r="AA26" s="237"/>
      <c r="AB26" s="237"/>
      <c r="AC26" s="237"/>
      <c r="AD26" s="231"/>
      <c r="AE26" s="231"/>
      <c r="AF26" s="232"/>
      <c r="AG26" s="19">
        <v>2</v>
      </c>
      <c r="AH26" s="236"/>
      <c r="AI26" s="236"/>
      <c r="AJ26" s="236"/>
      <c r="AK26" s="231"/>
      <c r="AL26" s="231"/>
      <c r="AM26" s="231"/>
      <c r="AN26" s="231"/>
      <c r="AO26" s="231"/>
      <c r="AP26" s="231"/>
      <c r="AQ26" s="237"/>
      <c r="AR26" s="237"/>
      <c r="AS26" s="237"/>
      <c r="AT26" s="231"/>
      <c r="AU26" s="231"/>
      <c r="AV26" s="232"/>
    </row>
    <row r="27" spans="1:48">
      <c r="A27" s="19">
        <v>3</v>
      </c>
      <c r="B27" s="236"/>
      <c r="C27" s="236"/>
      <c r="D27" s="236"/>
      <c r="E27" s="231"/>
      <c r="F27" s="231"/>
      <c r="G27" s="231"/>
      <c r="H27" s="231"/>
      <c r="I27" s="231"/>
      <c r="J27" s="231"/>
      <c r="K27" s="237"/>
      <c r="L27" s="237"/>
      <c r="M27" s="237"/>
      <c r="N27" s="231"/>
      <c r="O27" s="231"/>
      <c r="P27" s="232"/>
      <c r="Q27" s="19">
        <v>3</v>
      </c>
      <c r="R27" s="236"/>
      <c r="S27" s="236"/>
      <c r="T27" s="236"/>
      <c r="U27" s="231"/>
      <c r="V27" s="231"/>
      <c r="W27" s="231"/>
      <c r="X27" s="231"/>
      <c r="Y27" s="231"/>
      <c r="Z27" s="231"/>
      <c r="AA27" s="237"/>
      <c r="AB27" s="237"/>
      <c r="AC27" s="237"/>
      <c r="AD27" s="231"/>
      <c r="AE27" s="231"/>
      <c r="AF27" s="232"/>
      <c r="AG27" s="19">
        <v>3</v>
      </c>
      <c r="AH27" s="236"/>
      <c r="AI27" s="236"/>
      <c r="AJ27" s="236"/>
      <c r="AK27" s="231"/>
      <c r="AL27" s="231"/>
      <c r="AM27" s="231"/>
      <c r="AN27" s="231"/>
      <c r="AO27" s="231"/>
      <c r="AP27" s="231"/>
      <c r="AQ27" s="237"/>
      <c r="AR27" s="237"/>
      <c r="AS27" s="237"/>
      <c r="AT27" s="231"/>
      <c r="AU27" s="231"/>
      <c r="AV27" s="232"/>
    </row>
    <row r="28" spans="1:48">
      <c r="A28" s="19">
        <v>4</v>
      </c>
      <c r="B28" s="236"/>
      <c r="C28" s="236"/>
      <c r="D28" s="236"/>
      <c r="E28" s="231"/>
      <c r="F28" s="231"/>
      <c r="G28" s="231"/>
      <c r="H28" s="231"/>
      <c r="I28" s="231"/>
      <c r="J28" s="231"/>
      <c r="K28" s="237"/>
      <c r="L28" s="237"/>
      <c r="M28" s="237"/>
      <c r="N28" s="231"/>
      <c r="O28" s="231"/>
      <c r="P28" s="232"/>
      <c r="Q28" s="19">
        <v>4</v>
      </c>
      <c r="R28" s="236"/>
      <c r="S28" s="236"/>
      <c r="T28" s="236"/>
      <c r="U28" s="231"/>
      <c r="V28" s="231"/>
      <c r="W28" s="231"/>
      <c r="X28" s="231"/>
      <c r="Y28" s="231"/>
      <c r="Z28" s="231"/>
      <c r="AA28" s="237"/>
      <c r="AB28" s="237"/>
      <c r="AC28" s="237"/>
      <c r="AD28" s="231"/>
      <c r="AE28" s="231"/>
      <c r="AF28" s="232"/>
      <c r="AG28" s="19">
        <v>4</v>
      </c>
      <c r="AH28" s="236"/>
      <c r="AI28" s="236"/>
      <c r="AJ28" s="236"/>
      <c r="AK28" s="231"/>
      <c r="AL28" s="231"/>
      <c r="AM28" s="231"/>
      <c r="AN28" s="231"/>
      <c r="AO28" s="231"/>
      <c r="AP28" s="231"/>
      <c r="AQ28" s="237"/>
      <c r="AR28" s="237"/>
      <c r="AS28" s="237"/>
      <c r="AT28" s="231"/>
      <c r="AU28" s="231"/>
      <c r="AV28" s="232"/>
    </row>
    <row r="29" spans="1:48">
      <c r="A29" s="19">
        <v>5</v>
      </c>
      <c r="B29" s="236"/>
      <c r="C29" s="236"/>
      <c r="D29" s="236"/>
      <c r="E29" s="231"/>
      <c r="F29" s="231"/>
      <c r="G29" s="231"/>
      <c r="H29" s="231"/>
      <c r="I29" s="231"/>
      <c r="J29" s="231"/>
      <c r="K29" s="237"/>
      <c r="L29" s="237"/>
      <c r="M29" s="237"/>
      <c r="N29" s="231"/>
      <c r="O29" s="231"/>
      <c r="P29" s="232"/>
      <c r="Q29" s="19">
        <v>5</v>
      </c>
      <c r="R29" s="236"/>
      <c r="S29" s="236"/>
      <c r="T29" s="236"/>
      <c r="U29" s="231"/>
      <c r="V29" s="231"/>
      <c r="W29" s="231"/>
      <c r="X29" s="231"/>
      <c r="Y29" s="231"/>
      <c r="Z29" s="231"/>
      <c r="AA29" s="237"/>
      <c r="AB29" s="237"/>
      <c r="AC29" s="237"/>
      <c r="AD29" s="231"/>
      <c r="AE29" s="231"/>
      <c r="AF29" s="232"/>
      <c r="AG29" s="19">
        <v>5</v>
      </c>
      <c r="AH29" s="236"/>
      <c r="AI29" s="236"/>
      <c r="AJ29" s="236"/>
      <c r="AK29" s="231"/>
      <c r="AL29" s="231"/>
      <c r="AM29" s="231"/>
      <c r="AN29" s="231"/>
      <c r="AO29" s="231"/>
      <c r="AP29" s="231"/>
      <c r="AQ29" s="237"/>
      <c r="AR29" s="237"/>
      <c r="AS29" s="237"/>
      <c r="AT29" s="231"/>
      <c r="AU29" s="231"/>
      <c r="AV29" s="232"/>
    </row>
    <row r="30" spans="1:48">
      <c r="A30" s="269" t="s">
        <v>47</v>
      </c>
      <c r="B30" s="270"/>
      <c r="C30" s="270"/>
      <c r="D30" s="270"/>
      <c r="E30" s="270"/>
      <c r="F30" s="270"/>
      <c r="G30" s="270"/>
      <c r="H30" s="270"/>
      <c r="I30" s="270"/>
      <c r="J30" s="270"/>
      <c r="K30" s="270"/>
      <c r="L30" s="270"/>
      <c r="M30" s="270"/>
      <c r="N30" s="270"/>
      <c r="O30" s="270"/>
      <c r="P30" s="274"/>
      <c r="Q30" s="269" t="s">
        <v>47</v>
      </c>
      <c r="R30" s="270"/>
      <c r="S30" s="270"/>
      <c r="T30" s="270"/>
      <c r="U30" s="270"/>
      <c r="V30" s="270"/>
      <c r="W30" s="270"/>
      <c r="X30" s="270"/>
      <c r="Y30" s="270"/>
      <c r="Z30" s="270"/>
      <c r="AA30" s="270"/>
      <c r="AB30" s="270"/>
      <c r="AC30" s="270"/>
      <c r="AD30" s="270"/>
      <c r="AE30" s="270"/>
      <c r="AF30" s="274"/>
      <c r="AG30" s="269" t="s">
        <v>47</v>
      </c>
      <c r="AH30" s="270"/>
      <c r="AI30" s="270"/>
      <c r="AJ30" s="270"/>
      <c r="AK30" s="270"/>
      <c r="AL30" s="270"/>
      <c r="AM30" s="270"/>
      <c r="AN30" s="270"/>
      <c r="AO30" s="270"/>
      <c r="AP30" s="270"/>
      <c r="AQ30" s="270"/>
      <c r="AR30" s="270"/>
      <c r="AS30" s="270"/>
      <c r="AT30" s="270"/>
      <c r="AU30" s="270"/>
      <c r="AV30" s="274"/>
    </row>
    <row r="31" spans="1:48">
      <c r="A31" s="275"/>
      <c r="B31" s="231"/>
      <c r="C31" s="231"/>
      <c r="D31" s="231"/>
      <c r="E31" s="231"/>
      <c r="F31" s="231"/>
      <c r="G31" s="231"/>
      <c r="H31" s="231"/>
      <c r="I31" s="231" t="s">
        <v>48</v>
      </c>
      <c r="J31" s="231"/>
      <c r="K31" s="231"/>
      <c r="L31" s="231"/>
      <c r="M31" s="231"/>
      <c r="N31" s="231"/>
      <c r="O31" s="231"/>
      <c r="P31" s="232"/>
      <c r="Q31" s="275"/>
      <c r="R31" s="231"/>
      <c r="S31" s="231"/>
      <c r="T31" s="231"/>
      <c r="U31" s="231"/>
      <c r="V31" s="231"/>
      <c r="W31" s="231"/>
      <c r="X31" s="231"/>
      <c r="Y31" s="231" t="s">
        <v>48</v>
      </c>
      <c r="Z31" s="231"/>
      <c r="AA31" s="231"/>
      <c r="AB31" s="231"/>
      <c r="AC31" s="231"/>
      <c r="AD31" s="231"/>
      <c r="AE31" s="231"/>
      <c r="AF31" s="232"/>
      <c r="AG31" s="275"/>
      <c r="AH31" s="231"/>
      <c r="AI31" s="231"/>
      <c r="AJ31" s="231"/>
      <c r="AK31" s="231"/>
      <c r="AL31" s="231"/>
      <c r="AM31" s="231"/>
      <c r="AN31" s="231"/>
      <c r="AO31" s="231" t="s">
        <v>48</v>
      </c>
      <c r="AP31" s="231"/>
      <c r="AQ31" s="231"/>
      <c r="AR31" s="231"/>
      <c r="AS31" s="231"/>
      <c r="AT31" s="231"/>
      <c r="AU31" s="231"/>
      <c r="AV31" s="232"/>
    </row>
    <row r="32" spans="1:48">
      <c r="A32" s="275"/>
      <c r="B32" s="231"/>
      <c r="C32" s="231"/>
      <c r="D32" s="231"/>
      <c r="E32" s="231"/>
      <c r="F32" s="231"/>
      <c r="G32" s="231"/>
      <c r="H32" s="231"/>
      <c r="I32" s="231"/>
      <c r="J32" s="231"/>
      <c r="K32" s="231"/>
      <c r="L32" s="231"/>
      <c r="M32" s="231"/>
      <c r="N32" s="231"/>
      <c r="O32" s="231"/>
      <c r="P32" s="232"/>
      <c r="Q32" s="275"/>
      <c r="R32" s="231"/>
      <c r="S32" s="231"/>
      <c r="T32" s="231"/>
      <c r="U32" s="231"/>
      <c r="V32" s="231"/>
      <c r="W32" s="231"/>
      <c r="X32" s="231"/>
      <c r="Y32" s="231"/>
      <c r="Z32" s="231"/>
      <c r="AA32" s="231"/>
      <c r="AB32" s="231"/>
      <c r="AC32" s="231"/>
      <c r="AD32" s="231"/>
      <c r="AE32" s="231"/>
      <c r="AF32" s="232"/>
      <c r="AG32" s="275"/>
      <c r="AH32" s="231"/>
      <c r="AI32" s="231"/>
      <c r="AJ32" s="231"/>
      <c r="AK32" s="231"/>
      <c r="AL32" s="231"/>
      <c r="AM32" s="231"/>
      <c r="AN32" s="231"/>
      <c r="AO32" s="231"/>
      <c r="AP32" s="231"/>
      <c r="AQ32" s="231"/>
      <c r="AR32" s="231"/>
      <c r="AS32" s="231"/>
      <c r="AT32" s="231"/>
      <c r="AU32" s="231"/>
      <c r="AV32" s="232"/>
    </row>
    <row r="33" spans="1:48">
      <c r="A33" s="264" t="s">
        <v>49</v>
      </c>
      <c r="B33" s="265"/>
      <c r="C33" s="265"/>
      <c r="D33" s="265"/>
      <c r="E33" s="265"/>
      <c r="F33" s="265"/>
      <c r="G33" s="265"/>
      <c r="H33" s="265"/>
      <c r="I33" s="265"/>
      <c r="J33" s="265"/>
      <c r="K33" s="265"/>
      <c r="L33" s="265"/>
      <c r="M33" s="265"/>
      <c r="N33" s="265"/>
      <c r="O33" s="265"/>
      <c r="P33" s="266"/>
      <c r="Q33" s="264" t="s">
        <v>49</v>
      </c>
      <c r="R33" s="265"/>
      <c r="S33" s="265"/>
      <c r="T33" s="265"/>
      <c r="U33" s="265"/>
      <c r="V33" s="265"/>
      <c r="W33" s="265"/>
      <c r="X33" s="265"/>
      <c r="Y33" s="265"/>
      <c r="Z33" s="265"/>
      <c r="AA33" s="265"/>
      <c r="AB33" s="265"/>
      <c r="AC33" s="265"/>
      <c r="AD33" s="265"/>
      <c r="AE33" s="265"/>
      <c r="AF33" s="266"/>
      <c r="AG33" s="264" t="s">
        <v>49</v>
      </c>
      <c r="AH33" s="265"/>
      <c r="AI33" s="265"/>
      <c r="AJ33" s="265"/>
      <c r="AK33" s="265"/>
      <c r="AL33" s="265"/>
      <c r="AM33" s="265"/>
      <c r="AN33" s="265"/>
      <c r="AO33" s="265"/>
      <c r="AP33" s="265"/>
      <c r="AQ33" s="265"/>
      <c r="AR33" s="265"/>
      <c r="AS33" s="265"/>
      <c r="AT33" s="265"/>
      <c r="AU33" s="265"/>
      <c r="AV33" s="266"/>
    </row>
    <row r="34" spans="1:48">
      <c r="A34" s="264" t="s">
        <v>50</v>
      </c>
      <c r="B34" s="265"/>
      <c r="C34" s="265"/>
      <c r="D34" s="267"/>
      <c r="E34" s="247"/>
      <c r="F34" s="248"/>
      <c r="G34" s="248"/>
      <c r="H34" s="248"/>
      <c r="I34" s="248"/>
      <c r="J34" s="268"/>
      <c r="K34" s="247"/>
      <c r="L34" s="248"/>
      <c r="M34" s="248"/>
      <c r="N34" s="248"/>
      <c r="O34" s="248"/>
      <c r="P34" s="249"/>
      <c r="Q34" s="264" t="s">
        <v>50</v>
      </c>
      <c r="R34" s="265"/>
      <c r="S34" s="265"/>
      <c r="T34" s="267"/>
      <c r="U34" s="247"/>
      <c r="V34" s="248"/>
      <c r="W34" s="248"/>
      <c r="X34" s="248"/>
      <c r="Y34" s="248"/>
      <c r="Z34" s="268"/>
      <c r="AA34" s="247"/>
      <c r="AB34" s="248"/>
      <c r="AC34" s="248"/>
      <c r="AD34" s="248"/>
      <c r="AE34" s="248"/>
      <c r="AF34" s="249"/>
      <c r="AG34" s="264" t="s">
        <v>50</v>
      </c>
      <c r="AH34" s="265"/>
      <c r="AI34" s="265"/>
      <c r="AJ34" s="267"/>
      <c r="AK34" s="247"/>
      <c r="AL34" s="248"/>
      <c r="AM34" s="248"/>
      <c r="AN34" s="248"/>
      <c r="AO34" s="248"/>
      <c r="AP34" s="268"/>
      <c r="AQ34" s="247"/>
      <c r="AR34" s="248"/>
      <c r="AS34" s="248"/>
      <c r="AT34" s="248"/>
      <c r="AU34" s="248"/>
      <c r="AV34" s="249"/>
    </row>
    <row r="35" spans="1:48">
      <c r="A35" s="269" t="s">
        <v>51</v>
      </c>
      <c r="B35" s="270"/>
      <c r="C35" s="270"/>
      <c r="D35" s="270"/>
      <c r="E35" s="272"/>
      <c r="F35" s="272"/>
      <c r="G35" s="272"/>
      <c r="H35" s="272"/>
      <c r="I35" s="272"/>
      <c r="J35" s="272"/>
      <c r="K35" s="272"/>
      <c r="L35" s="272"/>
      <c r="M35" s="272"/>
      <c r="N35" s="272"/>
      <c r="O35" s="272"/>
      <c r="P35" s="273"/>
      <c r="Q35" s="269" t="s">
        <v>51</v>
      </c>
      <c r="R35" s="270"/>
      <c r="S35" s="270"/>
      <c r="T35" s="270"/>
      <c r="U35" s="272"/>
      <c r="V35" s="272"/>
      <c r="W35" s="272"/>
      <c r="X35" s="272"/>
      <c r="Y35" s="272"/>
      <c r="Z35" s="272"/>
      <c r="AA35" s="272"/>
      <c r="AB35" s="272"/>
      <c r="AC35" s="272"/>
      <c r="AD35" s="272"/>
      <c r="AE35" s="272"/>
      <c r="AF35" s="273"/>
      <c r="AG35" s="269" t="s">
        <v>51</v>
      </c>
      <c r="AH35" s="270"/>
      <c r="AI35" s="270"/>
      <c r="AJ35" s="270"/>
      <c r="AK35" s="272"/>
      <c r="AL35" s="272"/>
      <c r="AM35" s="272"/>
      <c r="AN35" s="272"/>
      <c r="AO35" s="272"/>
      <c r="AP35" s="272"/>
      <c r="AQ35" s="272"/>
      <c r="AR35" s="272"/>
      <c r="AS35" s="272"/>
      <c r="AT35" s="272"/>
      <c r="AU35" s="272"/>
      <c r="AV35" s="273"/>
    </row>
    <row r="36" spans="1:48">
      <c r="A36" s="271"/>
      <c r="B36" s="270"/>
      <c r="C36" s="270"/>
      <c r="D36" s="270"/>
      <c r="E36" s="272"/>
      <c r="F36" s="272"/>
      <c r="G36" s="272"/>
      <c r="H36" s="272"/>
      <c r="I36" s="272"/>
      <c r="J36" s="272"/>
      <c r="K36" s="272"/>
      <c r="L36" s="272"/>
      <c r="M36" s="272"/>
      <c r="N36" s="272"/>
      <c r="O36" s="272"/>
      <c r="P36" s="273"/>
      <c r="Q36" s="271"/>
      <c r="R36" s="270"/>
      <c r="S36" s="270"/>
      <c r="T36" s="270"/>
      <c r="U36" s="272"/>
      <c r="V36" s="272"/>
      <c r="W36" s="272"/>
      <c r="X36" s="272"/>
      <c r="Y36" s="272"/>
      <c r="Z36" s="272"/>
      <c r="AA36" s="272"/>
      <c r="AB36" s="272"/>
      <c r="AC36" s="272"/>
      <c r="AD36" s="272"/>
      <c r="AE36" s="272"/>
      <c r="AF36" s="273"/>
      <c r="AG36" s="271"/>
      <c r="AH36" s="270"/>
      <c r="AI36" s="270"/>
      <c r="AJ36" s="270"/>
      <c r="AK36" s="272"/>
      <c r="AL36" s="272"/>
      <c r="AM36" s="272"/>
      <c r="AN36" s="272"/>
      <c r="AO36" s="272"/>
      <c r="AP36" s="272"/>
      <c r="AQ36" s="272"/>
      <c r="AR36" s="272"/>
      <c r="AS36" s="272"/>
      <c r="AT36" s="272"/>
      <c r="AU36" s="272"/>
      <c r="AV36" s="273"/>
    </row>
    <row r="37" spans="1:48" ht="16.5" customHeight="1">
      <c r="A37" s="256" t="s">
        <v>59</v>
      </c>
      <c r="B37" s="257"/>
      <c r="C37" s="257"/>
      <c r="D37" s="257"/>
      <c r="E37" s="257"/>
      <c r="F37" s="257"/>
      <c r="G37" s="257"/>
      <c r="H37" s="259"/>
      <c r="I37" s="260" t="s">
        <v>57</v>
      </c>
      <c r="J37" s="257"/>
      <c r="K37" s="257"/>
      <c r="L37" s="257"/>
      <c r="M37" s="257"/>
      <c r="N37" s="257"/>
      <c r="O37" s="257"/>
      <c r="P37" s="258"/>
      <c r="Q37" s="256" t="s">
        <v>59</v>
      </c>
      <c r="R37" s="257"/>
      <c r="S37" s="257"/>
      <c r="T37" s="257"/>
      <c r="U37" s="257"/>
      <c r="V37" s="257"/>
      <c r="W37" s="257"/>
      <c r="X37" s="259"/>
      <c r="Y37" s="260" t="s">
        <v>57</v>
      </c>
      <c r="Z37" s="257"/>
      <c r="AA37" s="257"/>
      <c r="AB37" s="257"/>
      <c r="AC37" s="257"/>
      <c r="AD37" s="257"/>
      <c r="AE37" s="257"/>
      <c r="AF37" s="258"/>
      <c r="AG37" s="256" t="s">
        <v>59</v>
      </c>
      <c r="AH37" s="257"/>
      <c r="AI37" s="257"/>
      <c r="AJ37" s="257"/>
      <c r="AK37" s="257"/>
      <c r="AL37" s="257"/>
      <c r="AM37" s="257"/>
      <c r="AN37" s="259"/>
      <c r="AO37" s="260" t="s">
        <v>57</v>
      </c>
      <c r="AP37" s="257"/>
      <c r="AQ37" s="257"/>
      <c r="AR37" s="257"/>
      <c r="AS37" s="257"/>
      <c r="AT37" s="257"/>
      <c r="AU37" s="257"/>
      <c r="AV37" s="258"/>
    </row>
    <row r="38" spans="1:48">
      <c r="A38" s="261"/>
      <c r="B38" s="262"/>
      <c r="C38" s="262"/>
      <c r="D38" s="262"/>
      <c r="E38" s="262"/>
      <c r="F38" s="262"/>
      <c r="G38" s="262"/>
      <c r="H38" s="263"/>
      <c r="I38" s="243"/>
      <c r="J38" s="243"/>
      <c r="K38" s="243"/>
      <c r="L38" s="243"/>
      <c r="M38" s="243"/>
      <c r="N38" s="243"/>
      <c r="O38" s="243"/>
      <c r="P38" s="243"/>
      <c r="Q38" s="261"/>
      <c r="R38" s="262"/>
      <c r="S38" s="262"/>
      <c r="T38" s="262"/>
      <c r="U38" s="262"/>
      <c r="V38" s="262"/>
      <c r="W38" s="262"/>
      <c r="X38" s="263"/>
      <c r="Y38" s="243"/>
      <c r="Z38" s="243"/>
      <c r="AA38" s="243"/>
      <c r="AB38" s="243"/>
      <c r="AC38" s="243"/>
      <c r="AD38" s="243"/>
      <c r="AE38" s="243"/>
      <c r="AF38" s="243"/>
      <c r="AG38" s="261"/>
      <c r="AH38" s="262"/>
      <c r="AI38" s="262"/>
      <c r="AJ38" s="262"/>
      <c r="AK38" s="262"/>
      <c r="AL38" s="262"/>
      <c r="AM38" s="262"/>
      <c r="AN38" s="263"/>
      <c r="AO38" s="243"/>
      <c r="AP38" s="243"/>
      <c r="AQ38" s="243"/>
      <c r="AR38" s="243"/>
      <c r="AS38" s="243"/>
      <c r="AT38" s="243"/>
      <c r="AU38" s="243"/>
      <c r="AV38" s="243"/>
    </row>
    <row r="39" spans="1:48">
      <c r="A39" s="242" t="s">
        <v>55</v>
      </c>
      <c r="B39" s="242"/>
      <c r="C39" s="242"/>
      <c r="D39" s="242"/>
      <c r="E39" s="242"/>
      <c r="F39" s="242"/>
      <c r="G39" s="242"/>
      <c r="H39" s="242"/>
      <c r="I39" s="242" t="s">
        <v>58</v>
      </c>
      <c r="J39" s="242"/>
      <c r="K39" s="242"/>
      <c r="L39" s="242"/>
      <c r="M39" s="242"/>
      <c r="N39" s="242"/>
      <c r="O39" s="242"/>
      <c r="P39" s="242"/>
      <c r="Q39" s="242" t="s">
        <v>55</v>
      </c>
      <c r="R39" s="242"/>
      <c r="S39" s="242"/>
      <c r="T39" s="242"/>
      <c r="U39" s="242"/>
      <c r="V39" s="242"/>
      <c r="W39" s="242"/>
      <c r="X39" s="242"/>
      <c r="Y39" s="242" t="s">
        <v>58</v>
      </c>
      <c r="Z39" s="242"/>
      <c r="AA39" s="242"/>
      <c r="AB39" s="242"/>
      <c r="AC39" s="242"/>
      <c r="AD39" s="242"/>
      <c r="AE39" s="242"/>
      <c r="AF39" s="242"/>
      <c r="AG39" s="242" t="s">
        <v>55</v>
      </c>
      <c r="AH39" s="242"/>
      <c r="AI39" s="242"/>
      <c r="AJ39" s="242"/>
      <c r="AK39" s="242"/>
      <c r="AL39" s="242"/>
      <c r="AM39" s="242"/>
      <c r="AN39" s="242"/>
      <c r="AO39" s="242" t="s">
        <v>58</v>
      </c>
      <c r="AP39" s="242"/>
      <c r="AQ39" s="242"/>
      <c r="AR39" s="242"/>
      <c r="AS39" s="242"/>
      <c r="AT39" s="242"/>
      <c r="AU39" s="242"/>
      <c r="AV39" s="242"/>
    </row>
    <row r="40" spans="1:48">
      <c r="A40" s="243"/>
      <c r="B40" s="243"/>
      <c r="C40" s="243"/>
      <c r="D40" s="243"/>
      <c r="E40" s="243"/>
      <c r="F40" s="243"/>
      <c r="G40" s="243"/>
      <c r="H40" s="243"/>
      <c r="I40" s="243"/>
      <c r="J40" s="243"/>
      <c r="K40" s="243"/>
      <c r="L40" s="243"/>
      <c r="M40" s="243"/>
      <c r="N40" s="243"/>
      <c r="O40" s="243"/>
      <c r="P40" s="243"/>
      <c r="Q40" s="243"/>
      <c r="R40" s="243"/>
      <c r="S40" s="243"/>
      <c r="T40" s="243"/>
      <c r="U40" s="243"/>
      <c r="V40" s="243"/>
      <c r="W40" s="243"/>
      <c r="X40" s="243"/>
      <c r="Y40" s="243"/>
      <c r="Z40" s="243"/>
      <c r="AA40" s="243"/>
      <c r="AB40" s="243"/>
      <c r="AC40" s="243"/>
      <c r="AD40" s="243"/>
      <c r="AE40" s="243"/>
      <c r="AF40" s="243"/>
      <c r="AG40" s="243"/>
      <c r="AH40" s="243"/>
      <c r="AI40" s="243"/>
      <c r="AJ40" s="243"/>
      <c r="AK40" s="243"/>
      <c r="AL40" s="243"/>
      <c r="AM40" s="243"/>
      <c r="AN40" s="243"/>
      <c r="AO40" s="243"/>
      <c r="AP40" s="243"/>
      <c r="AQ40" s="243"/>
      <c r="AR40" s="243"/>
      <c r="AS40" s="243"/>
      <c r="AT40" s="243"/>
      <c r="AU40" s="243"/>
      <c r="AV40" s="243"/>
    </row>
    <row r="41" spans="1:48" ht="16.5" customHeight="1">
      <c r="A41" s="256" t="s">
        <v>56</v>
      </c>
      <c r="B41" s="257"/>
      <c r="C41" s="257"/>
      <c r="D41" s="257"/>
      <c r="E41" s="257"/>
      <c r="F41" s="257"/>
      <c r="G41" s="257"/>
      <c r="H41" s="257"/>
      <c r="I41" s="257"/>
      <c r="J41" s="257"/>
      <c r="K41" s="257"/>
      <c r="L41" s="257"/>
      <c r="M41" s="257"/>
      <c r="N41" s="257"/>
      <c r="O41" s="257"/>
      <c r="P41" s="258"/>
      <c r="Q41" s="256" t="s">
        <v>56</v>
      </c>
      <c r="R41" s="257"/>
      <c r="S41" s="257"/>
      <c r="T41" s="257"/>
      <c r="U41" s="257"/>
      <c r="V41" s="257"/>
      <c r="W41" s="257"/>
      <c r="X41" s="257"/>
      <c r="Y41" s="257"/>
      <c r="Z41" s="257"/>
      <c r="AA41" s="257"/>
      <c r="AB41" s="257"/>
      <c r="AC41" s="257"/>
      <c r="AD41" s="257"/>
      <c r="AE41" s="257"/>
      <c r="AF41" s="258"/>
      <c r="AG41" s="256" t="s">
        <v>56</v>
      </c>
      <c r="AH41" s="257"/>
      <c r="AI41" s="257"/>
      <c r="AJ41" s="257"/>
      <c r="AK41" s="257"/>
      <c r="AL41" s="257"/>
      <c r="AM41" s="257"/>
      <c r="AN41" s="257"/>
      <c r="AO41" s="257"/>
      <c r="AP41" s="257"/>
      <c r="AQ41" s="257"/>
      <c r="AR41" s="257"/>
      <c r="AS41" s="257"/>
      <c r="AT41" s="257"/>
      <c r="AU41" s="257"/>
      <c r="AV41" s="258"/>
    </row>
    <row r="42" spans="1:48">
      <c r="A42" s="250" t="s">
        <v>60</v>
      </c>
      <c r="B42" s="251"/>
      <c r="C42" s="251"/>
      <c r="D42" s="251"/>
      <c r="E42" s="251"/>
      <c r="F42" s="251"/>
      <c r="G42" s="251"/>
      <c r="H42" s="251"/>
      <c r="I42" s="251"/>
      <c r="J42" s="251"/>
      <c r="K42" s="251"/>
      <c r="L42" s="251"/>
      <c r="M42" s="251"/>
      <c r="N42" s="251"/>
      <c r="O42" s="251"/>
      <c r="P42" s="252"/>
      <c r="Q42" s="250" t="s">
        <v>60</v>
      </c>
      <c r="R42" s="251"/>
      <c r="S42" s="251"/>
      <c r="T42" s="251"/>
      <c r="U42" s="251"/>
      <c r="V42" s="251"/>
      <c r="W42" s="251"/>
      <c r="X42" s="251"/>
      <c r="Y42" s="251"/>
      <c r="Z42" s="251"/>
      <c r="AA42" s="251"/>
      <c r="AB42" s="251"/>
      <c r="AC42" s="251"/>
      <c r="AD42" s="251"/>
      <c r="AE42" s="251"/>
      <c r="AF42" s="252"/>
      <c r="AG42" s="250" t="s">
        <v>60</v>
      </c>
      <c r="AH42" s="251"/>
      <c r="AI42" s="251"/>
      <c r="AJ42" s="251"/>
      <c r="AK42" s="251"/>
      <c r="AL42" s="251"/>
      <c r="AM42" s="251"/>
      <c r="AN42" s="251"/>
      <c r="AO42" s="251"/>
      <c r="AP42" s="251"/>
      <c r="AQ42" s="251"/>
      <c r="AR42" s="251"/>
      <c r="AS42" s="251"/>
      <c r="AT42" s="251"/>
      <c r="AU42" s="251"/>
      <c r="AV42" s="252"/>
    </row>
    <row r="43" spans="1:48">
      <c r="A43" s="253"/>
      <c r="B43" s="254"/>
      <c r="C43" s="254"/>
      <c r="D43" s="254"/>
      <c r="E43" s="254"/>
      <c r="F43" s="254"/>
      <c r="G43" s="254"/>
      <c r="H43" s="254"/>
      <c r="I43" s="254"/>
      <c r="J43" s="254"/>
      <c r="K43" s="254"/>
      <c r="L43" s="254"/>
      <c r="M43" s="254"/>
      <c r="N43" s="254"/>
      <c r="O43" s="254"/>
      <c r="P43" s="255"/>
      <c r="Q43" s="253"/>
      <c r="R43" s="254"/>
      <c r="S43" s="254"/>
      <c r="T43" s="254"/>
      <c r="U43" s="254"/>
      <c r="V43" s="254"/>
      <c r="W43" s="254"/>
      <c r="X43" s="254"/>
      <c r="Y43" s="254"/>
      <c r="Z43" s="254"/>
      <c r="AA43" s="254"/>
      <c r="AB43" s="254"/>
      <c r="AC43" s="254"/>
      <c r="AD43" s="254"/>
      <c r="AE43" s="254"/>
      <c r="AF43" s="255"/>
      <c r="AG43" s="253"/>
      <c r="AH43" s="254"/>
      <c r="AI43" s="254"/>
      <c r="AJ43" s="254"/>
      <c r="AK43" s="254"/>
      <c r="AL43" s="254"/>
      <c r="AM43" s="254"/>
      <c r="AN43" s="254"/>
      <c r="AO43" s="254"/>
      <c r="AP43" s="254"/>
      <c r="AQ43" s="254"/>
      <c r="AR43" s="254"/>
      <c r="AS43" s="254"/>
      <c r="AT43" s="254"/>
      <c r="AU43" s="254"/>
      <c r="AV43" s="255"/>
    </row>
    <row r="44" spans="1:48" ht="16.5" customHeight="1">
      <c r="A44" s="196" t="s">
        <v>105</v>
      </c>
      <c r="B44" s="196"/>
      <c r="C44" s="196"/>
      <c r="D44" s="196"/>
      <c r="E44" s="196"/>
      <c r="F44" s="196"/>
      <c r="G44" s="196"/>
      <c r="H44" s="196"/>
      <c r="I44" s="196"/>
      <c r="J44" s="196"/>
      <c r="K44" s="196"/>
      <c r="L44" s="196"/>
      <c r="M44" s="196"/>
      <c r="N44" s="196"/>
      <c r="O44" s="196"/>
      <c r="P44" s="196"/>
      <c r="Q44" s="196" t="s">
        <v>105</v>
      </c>
      <c r="R44" s="196"/>
      <c r="S44" s="196"/>
      <c r="T44" s="196"/>
      <c r="U44" s="196"/>
      <c r="V44" s="196"/>
      <c r="W44" s="196"/>
      <c r="X44" s="196"/>
      <c r="Y44" s="196"/>
      <c r="Z44" s="196"/>
      <c r="AA44" s="196"/>
      <c r="AB44" s="196"/>
      <c r="AC44" s="196"/>
      <c r="AD44" s="196"/>
      <c r="AE44" s="196"/>
      <c r="AF44" s="196"/>
      <c r="AG44" s="196" t="s">
        <v>105</v>
      </c>
      <c r="AH44" s="196"/>
      <c r="AI44" s="196"/>
      <c r="AJ44" s="196"/>
      <c r="AK44" s="196"/>
      <c r="AL44" s="196"/>
      <c r="AM44" s="196"/>
      <c r="AN44" s="196"/>
      <c r="AO44" s="196"/>
      <c r="AP44" s="196"/>
      <c r="AQ44" s="196"/>
      <c r="AR44" s="196"/>
      <c r="AS44" s="196"/>
      <c r="AT44" s="196"/>
      <c r="AU44" s="196"/>
      <c r="AV44" s="196"/>
    </row>
    <row r="45" spans="1:48">
      <c r="A45" s="196"/>
      <c r="B45" s="196"/>
      <c r="C45" s="196"/>
      <c r="D45" s="196"/>
      <c r="E45" s="196"/>
      <c r="F45" s="196"/>
      <c r="G45" s="196"/>
      <c r="H45" s="196"/>
      <c r="I45" s="196"/>
      <c r="J45" s="196"/>
      <c r="K45" s="196"/>
      <c r="L45" s="196"/>
      <c r="M45" s="196"/>
      <c r="N45" s="196"/>
      <c r="O45" s="196"/>
      <c r="P45" s="196"/>
      <c r="Q45" s="196"/>
      <c r="R45" s="196"/>
      <c r="S45" s="196"/>
      <c r="T45" s="196"/>
      <c r="U45" s="196"/>
      <c r="V45" s="196"/>
      <c r="W45" s="196"/>
      <c r="X45" s="196"/>
      <c r="Y45" s="196"/>
      <c r="Z45" s="196"/>
      <c r="AA45" s="196"/>
      <c r="AB45" s="196"/>
      <c r="AC45" s="196"/>
      <c r="AD45" s="196"/>
      <c r="AE45" s="196"/>
      <c r="AF45" s="196"/>
      <c r="AG45" s="196"/>
      <c r="AH45" s="196"/>
      <c r="AI45" s="196"/>
      <c r="AJ45" s="196"/>
      <c r="AK45" s="196"/>
      <c r="AL45" s="196"/>
      <c r="AM45" s="196"/>
      <c r="AN45" s="196"/>
      <c r="AO45" s="196"/>
      <c r="AP45" s="196"/>
      <c r="AQ45" s="196"/>
      <c r="AR45" s="196"/>
      <c r="AS45" s="196"/>
      <c r="AT45" s="196"/>
      <c r="AU45" s="196"/>
      <c r="AV45" s="196"/>
    </row>
    <row r="46" spans="1:48">
      <c r="A46" s="196"/>
      <c r="B46" s="196"/>
      <c r="C46" s="196"/>
      <c r="D46" s="196"/>
      <c r="E46" s="196"/>
      <c r="F46" s="196"/>
      <c r="G46" s="196"/>
      <c r="H46" s="196"/>
      <c r="I46" s="196"/>
      <c r="J46" s="196"/>
      <c r="K46" s="196"/>
      <c r="L46" s="196"/>
      <c r="M46" s="196"/>
      <c r="N46" s="196"/>
      <c r="O46" s="196"/>
      <c r="P46" s="196"/>
      <c r="Q46" s="196"/>
      <c r="R46" s="196"/>
      <c r="S46" s="196"/>
      <c r="T46" s="196"/>
      <c r="U46" s="196"/>
      <c r="V46" s="196"/>
      <c r="W46" s="196"/>
      <c r="X46" s="196"/>
      <c r="Y46" s="196"/>
      <c r="Z46" s="196"/>
      <c r="AA46" s="196"/>
      <c r="AB46" s="196"/>
      <c r="AC46" s="196"/>
      <c r="AD46" s="196"/>
      <c r="AE46" s="196"/>
      <c r="AF46" s="196"/>
      <c r="AG46" s="196"/>
      <c r="AH46" s="196"/>
      <c r="AI46" s="196"/>
      <c r="AJ46" s="196"/>
      <c r="AK46" s="196"/>
      <c r="AL46" s="196"/>
      <c r="AM46" s="196"/>
      <c r="AN46" s="196"/>
      <c r="AO46" s="196"/>
      <c r="AP46" s="196"/>
      <c r="AQ46" s="196"/>
      <c r="AR46" s="196"/>
      <c r="AS46" s="196"/>
      <c r="AT46" s="196"/>
      <c r="AU46" s="196"/>
      <c r="AV46" s="196"/>
    </row>
    <row r="49" spans="1:48" ht="17.25" thickBot="1"/>
    <row r="50" spans="1:48">
      <c r="A50" s="110" t="s">
        <v>32</v>
      </c>
      <c r="B50" s="171"/>
      <c r="C50" s="171"/>
      <c r="D50" s="171"/>
      <c r="E50" s="171"/>
      <c r="F50" s="171"/>
      <c r="G50" s="171"/>
      <c r="H50" s="174" t="s">
        <v>33</v>
      </c>
      <c r="I50" s="175"/>
      <c r="J50" s="175"/>
      <c r="K50" s="175"/>
      <c r="L50" s="178" t="s">
        <v>34</v>
      </c>
      <c r="M50" s="180" t="s">
        <v>52</v>
      </c>
      <c r="N50" s="175"/>
      <c r="O50" s="175"/>
      <c r="P50" s="181"/>
      <c r="Q50" s="110" t="s">
        <v>32</v>
      </c>
      <c r="R50" s="171"/>
      <c r="S50" s="171"/>
      <c r="T50" s="171"/>
      <c r="U50" s="171"/>
      <c r="V50" s="171"/>
      <c r="W50" s="171"/>
      <c r="X50" s="174" t="s">
        <v>33</v>
      </c>
      <c r="Y50" s="175"/>
      <c r="Z50" s="175"/>
      <c r="AA50" s="175"/>
      <c r="AB50" s="178" t="s">
        <v>34</v>
      </c>
      <c r="AC50" s="180" t="s">
        <v>52</v>
      </c>
      <c r="AD50" s="175"/>
      <c r="AE50" s="175"/>
      <c r="AF50" s="181"/>
      <c r="AG50" s="110" t="s">
        <v>32</v>
      </c>
      <c r="AH50" s="171"/>
      <c r="AI50" s="171"/>
      <c r="AJ50" s="171"/>
      <c r="AK50" s="171"/>
      <c r="AL50" s="171"/>
      <c r="AM50" s="171"/>
      <c r="AN50" s="174" t="s">
        <v>33</v>
      </c>
      <c r="AO50" s="175"/>
      <c r="AP50" s="175"/>
      <c r="AQ50" s="175"/>
      <c r="AR50" s="178" t="s">
        <v>34</v>
      </c>
      <c r="AS50" s="180" t="s">
        <v>52</v>
      </c>
      <c r="AT50" s="175"/>
      <c r="AU50" s="175"/>
      <c r="AV50" s="181"/>
    </row>
    <row r="51" spans="1:48" ht="17.25" thickBot="1">
      <c r="A51" s="172"/>
      <c r="B51" s="173"/>
      <c r="C51" s="173"/>
      <c r="D51" s="173"/>
      <c r="E51" s="173"/>
      <c r="F51" s="173"/>
      <c r="G51" s="173"/>
      <c r="H51" s="176"/>
      <c r="I51" s="177"/>
      <c r="J51" s="177"/>
      <c r="K51" s="177"/>
      <c r="L51" s="179"/>
      <c r="M51" s="177"/>
      <c r="N51" s="177"/>
      <c r="O51" s="177"/>
      <c r="P51" s="182"/>
      <c r="Q51" s="172"/>
      <c r="R51" s="173"/>
      <c r="S51" s="173"/>
      <c r="T51" s="173"/>
      <c r="U51" s="173"/>
      <c r="V51" s="173"/>
      <c r="W51" s="173"/>
      <c r="X51" s="176"/>
      <c r="Y51" s="177"/>
      <c r="Z51" s="177"/>
      <c r="AA51" s="177"/>
      <c r="AB51" s="179"/>
      <c r="AC51" s="177"/>
      <c r="AD51" s="177"/>
      <c r="AE51" s="177"/>
      <c r="AF51" s="182"/>
      <c r="AG51" s="172"/>
      <c r="AH51" s="173"/>
      <c r="AI51" s="173"/>
      <c r="AJ51" s="173"/>
      <c r="AK51" s="173"/>
      <c r="AL51" s="173"/>
      <c r="AM51" s="173"/>
      <c r="AN51" s="176"/>
      <c r="AO51" s="177"/>
      <c r="AP51" s="177"/>
      <c r="AQ51" s="177"/>
      <c r="AR51" s="179"/>
      <c r="AS51" s="177"/>
      <c r="AT51" s="177"/>
      <c r="AU51" s="177"/>
      <c r="AV51" s="182"/>
    </row>
    <row r="52" spans="1:48" ht="16.5" customHeight="1">
      <c r="A52" s="183" t="s">
        <v>65</v>
      </c>
      <c r="B52" s="184"/>
      <c r="C52" s="184"/>
      <c r="D52" s="184"/>
      <c r="E52" s="184"/>
      <c r="F52" s="184"/>
      <c r="G52" s="184"/>
      <c r="H52" s="184"/>
      <c r="I52" s="184"/>
      <c r="J52" s="184"/>
      <c r="K52" s="184"/>
      <c r="L52" s="184"/>
      <c r="M52" s="184"/>
      <c r="N52" s="184"/>
      <c r="O52" s="184"/>
      <c r="P52" s="185"/>
      <c r="Q52" s="183" t="s">
        <v>65</v>
      </c>
      <c r="R52" s="184"/>
      <c r="S52" s="184"/>
      <c r="T52" s="184"/>
      <c r="U52" s="184"/>
      <c r="V52" s="184"/>
      <c r="W52" s="184"/>
      <c r="X52" s="184"/>
      <c r="Y52" s="184"/>
      <c r="Z52" s="184"/>
      <c r="AA52" s="184"/>
      <c r="AB52" s="184"/>
      <c r="AC52" s="184"/>
      <c r="AD52" s="184"/>
      <c r="AE52" s="184"/>
      <c r="AF52" s="185"/>
      <c r="AG52" s="183" t="s">
        <v>65</v>
      </c>
      <c r="AH52" s="184"/>
      <c r="AI52" s="184"/>
      <c r="AJ52" s="184"/>
      <c r="AK52" s="184"/>
      <c r="AL52" s="184"/>
      <c r="AM52" s="184"/>
      <c r="AN52" s="184"/>
      <c r="AO52" s="184"/>
      <c r="AP52" s="184"/>
      <c r="AQ52" s="184"/>
      <c r="AR52" s="184"/>
      <c r="AS52" s="184"/>
      <c r="AT52" s="184"/>
      <c r="AU52" s="184"/>
      <c r="AV52" s="185"/>
    </row>
    <row r="53" spans="1:48" ht="17.25" thickBot="1">
      <c r="A53" s="186"/>
      <c r="B53" s="187"/>
      <c r="C53" s="187"/>
      <c r="D53" s="187"/>
      <c r="E53" s="187"/>
      <c r="F53" s="187"/>
      <c r="G53" s="187"/>
      <c r="H53" s="187"/>
      <c r="I53" s="187"/>
      <c r="J53" s="187"/>
      <c r="K53" s="187"/>
      <c r="L53" s="187"/>
      <c r="M53" s="187"/>
      <c r="N53" s="187"/>
      <c r="O53" s="187"/>
      <c r="P53" s="188"/>
      <c r="Q53" s="186"/>
      <c r="R53" s="187"/>
      <c r="S53" s="187"/>
      <c r="T53" s="187"/>
      <c r="U53" s="187"/>
      <c r="V53" s="187"/>
      <c r="W53" s="187"/>
      <c r="X53" s="187"/>
      <c r="Y53" s="187"/>
      <c r="Z53" s="187"/>
      <c r="AA53" s="187"/>
      <c r="AB53" s="187"/>
      <c r="AC53" s="187"/>
      <c r="AD53" s="187"/>
      <c r="AE53" s="187"/>
      <c r="AF53" s="188"/>
      <c r="AG53" s="186"/>
      <c r="AH53" s="187"/>
      <c r="AI53" s="187"/>
      <c r="AJ53" s="187"/>
      <c r="AK53" s="187"/>
      <c r="AL53" s="187"/>
      <c r="AM53" s="187"/>
      <c r="AN53" s="187"/>
      <c r="AO53" s="187"/>
      <c r="AP53" s="187"/>
      <c r="AQ53" s="187"/>
      <c r="AR53" s="187"/>
      <c r="AS53" s="187"/>
      <c r="AT53" s="187"/>
      <c r="AU53" s="187"/>
      <c r="AV53" s="188"/>
    </row>
    <row r="54" spans="1:48" ht="17.25" thickBot="1">
      <c r="A54" s="189" t="s">
        <v>35</v>
      </c>
      <c r="B54" s="190"/>
      <c r="C54" s="190"/>
      <c r="D54" s="191"/>
      <c r="E54" s="192"/>
      <c r="F54" s="192"/>
      <c r="G54" s="192"/>
      <c r="H54" s="192"/>
      <c r="I54" s="192"/>
      <c r="J54" s="192"/>
      <c r="K54" s="193"/>
      <c r="L54" s="193"/>
      <c r="M54" s="193"/>
      <c r="N54" s="193"/>
      <c r="O54" s="193"/>
      <c r="P54" s="194"/>
      <c r="Q54" s="189" t="s">
        <v>35</v>
      </c>
      <c r="R54" s="190"/>
      <c r="S54" s="190"/>
      <c r="T54" s="191"/>
      <c r="U54" s="192"/>
      <c r="V54" s="192"/>
      <c r="W54" s="192"/>
      <c r="X54" s="192"/>
      <c r="Y54" s="192"/>
      <c r="Z54" s="192"/>
      <c r="AA54" s="193"/>
      <c r="AB54" s="193"/>
      <c r="AC54" s="193"/>
      <c r="AD54" s="193"/>
      <c r="AE54" s="193"/>
      <c r="AF54" s="194"/>
      <c r="AG54" s="189" t="s">
        <v>35</v>
      </c>
      <c r="AH54" s="190"/>
      <c r="AI54" s="190"/>
      <c r="AJ54" s="191"/>
      <c r="AK54" s="192"/>
      <c r="AL54" s="192"/>
      <c r="AM54" s="192"/>
      <c r="AN54" s="192"/>
      <c r="AO54" s="192"/>
      <c r="AP54" s="192"/>
      <c r="AQ54" s="193"/>
      <c r="AR54" s="193"/>
      <c r="AS54" s="193"/>
      <c r="AT54" s="193"/>
      <c r="AU54" s="193"/>
      <c r="AV54" s="194"/>
    </row>
    <row r="55" spans="1:48">
      <c r="A55" s="226" t="s">
        <v>36</v>
      </c>
      <c r="B55" s="227"/>
      <c r="C55" s="227"/>
      <c r="D55" s="228"/>
      <c r="E55" s="229"/>
      <c r="F55" s="229"/>
      <c r="G55" s="229"/>
      <c r="H55" s="229"/>
      <c r="I55" s="229"/>
      <c r="J55" s="229"/>
      <c r="K55" s="229"/>
      <c r="L55" s="229"/>
      <c r="M55" s="229"/>
      <c r="N55" s="229"/>
      <c r="O55" s="229"/>
      <c r="P55" s="230"/>
      <c r="Q55" s="226" t="s">
        <v>36</v>
      </c>
      <c r="R55" s="227"/>
      <c r="S55" s="227"/>
      <c r="T55" s="228"/>
      <c r="U55" s="229"/>
      <c r="V55" s="229"/>
      <c r="W55" s="229"/>
      <c r="X55" s="229"/>
      <c r="Y55" s="229"/>
      <c r="Z55" s="229"/>
      <c r="AA55" s="229"/>
      <c r="AB55" s="229"/>
      <c r="AC55" s="229"/>
      <c r="AD55" s="229"/>
      <c r="AE55" s="229"/>
      <c r="AF55" s="230"/>
      <c r="AG55" s="226" t="s">
        <v>36</v>
      </c>
      <c r="AH55" s="227"/>
      <c r="AI55" s="227"/>
      <c r="AJ55" s="228"/>
      <c r="AK55" s="229"/>
      <c r="AL55" s="229"/>
      <c r="AM55" s="229"/>
      <c r="AN55" s="229"/>
      <c r="AO55" s="229"/>
      <c r="AP55" s="229"/>
      <c r="AQ55" s="229"/>
      <c r="AR55" s="229"/>
      <c r="AS55" s="229"/>
      <c r="AT55" s="229"/>
      <c r="AU55" s="229"/>
      <c r="AV55" s="230"/>
    </row>
    <row r="56" spans="1:48">
      <c r="A56" s="195" t="s">
        <v>53</v>
      </c>
      <c r="B56" s="196"/>
      <c r="C56" s="196"/>
      <c r="D56" s="196"/>
      <c r="E56" s="231"/>
      <c r="F56" s="231"/>
      <c r="G56" s="231"/>
      <c r="H56" s="231"/>
      <c r="I56" s="231"/>
      <c r="J56" s="231"/>
      <c r="K56" s="231"/>
      <c r="L56" s="231"/>
      <c r="M56" s="231"/>
      <c r="N56" s="231"/>
      <c r="O56" s="231"/>
      <c r="P56" s="232"/>
      <c r="Q56" s="195" t="s">
        <v>53</v>
      </c>
      <c r="R56" s="196"/>
      <c r="S56" s="196"/>
      <c r="T56" s="196"/>
      <c r="U56" s="231"/>
      <c r="V56" s="231"/>
      <c r="W56" s="231"/>
      <c r="X56" s="231"/>
      <c r="Y56" s="231"/>
      <c r="Z56" s="231"/>
      <c r="AA56" s="231"/>
      <c r="AB56" s="231"/>
      <c r="AC56" s="231"/>
      <c r="AD56" s="231"/>
      <c r="AE56" s="231"/>
      <c r="AF56" s="232"/>
      <c r="AG56" s="195" t="s">
        <v>53</v>
      </c>
      <c r="AH56" s="196"/>
      <c r="AI56" s="196"/>
      <c r="AJ56" s="196"/>
      <c r="AK56" s="231"/>
      <c r="AL56" s="231"/>
      <c r="AM56" s="231"/>
      <c r="AN56" s="231"/>
      <c r="AO56" s="231"/>
      <c r="AP56" s="231"/>
      <c r="AQ56" s="231"/>
      <c r="AR56" s="231"/>
      <c r="AS56" s="231"/>
      <c r="AT56" s="231"/>
      <c r="AU56" s="231"/>
      <c r="AV56" s="232"/>
    </row>
    <row r="57" spans="1:48">
      <c r="A57" s="244" t="s">
        <v>61</v>
      </c>
      <c r="B57" s="245"/>
      <c r="C57" s="245"/>
      <c r="D57" s="246"/>
      <c r="E57" s="247"/>
      <c r="F57" s="248"/>
      <c r="G57" s="248"/>
      <c r="H57" s="248"/>
      <c r="I57" s="248"/>
      <c r="J57" s="248"/>
      <c r="K57" s="248"/>
      <c r="L57" s="248"/>
      <c r="M57" s="248"/>
      <c r="N57" s="248"/>
      <c r="O57" s="248"/>
      <c r="P57" s="249"/>
      <c r="Q57" s="244" t="s">
        <v>61</v>
      </c>
      <c r="R57" s="245"/>
      <c r="S57" s="245"/>
      <c r="T57" s="246"/>
      <c r="U57" s="247"/>
      <c r="V57" s="248"/>
      <c r="W57" s="248"/>
      <c r="X57" s="248"/>
      <c r="Y57" s="248"/>
      <c r="Z57" s="248"/>
      <c r="AA57" s="248"/>
      <c r="AB57" s="248"/>
      <c r="AC57" s="248"/>
      <c r="AD57" s="248"/>
      <c r="AE57" s="248"/>
      <c r="AF57" s="249"/>
      <c r="AG57" s="244" t="s">
        <v>61</v>
      </c>
      <c r="AH57" s="245"/>
      <c r="AI57" s="245"/>
      <c r="AJ57" s="246"/>
      <c r="AK57" s="247"/>
      <c r="AL57" s="248"/>
      <c r="AM57" s="248"/>
      <c r="AN57" s="248"/>
      <c r="AO57" s="248"/>
      <c r="AP57" s="248"/>
      <c r="AQ57" s="248"/>
      <c r="AR57" s="248"/>
      <c r="AS57" s="248"/>
      <c r="AT57" s="248"/>
      <c r="AU57" s="248"/>
      <c r="AV57" s="249"/>
    </row>
    <row r="58" spans="1:48">
      <c r="A58" s="233" t="s">
        <v>54</v>
      </c>
      <c r="B58" s="196"/>
      <c r="C58" s="196"/>
      <c r="D58" s="196"/>
      <c r="E58" s="234"/>
      <c r="F58" s="234"/>
      <c r="G58" s="234"/>
      <c r="H58" s="234"/>
      <c r="I58" s="234"/>
      <c r="J58" s="234"/>
      <c r="K58" s="234"/>
      <c r="L58" s="234"/>
      <c r="M58" s="234"/>
      <c r="N58" s="234"/>
      <c r="O58" s="234"/>
      <c r="P58" s="235"/>
      <c r="Q58" s="233" t="s">
        <v>54</v>
      </c>
      <c r="R58" s="196"/>
      <c r="S58" s="196"/>
      <c r="T58" s="196"/>
      <c r="U58" s="234"/>
      <c r="V58" s="234"/>
      <c r="W58" s="234"/>
      <c r="X58" s="234"/>
      <c r="Y58" s="234"/>
      <c r="Z58" s="234"/>
      <c r="AA58" s="234"/>
      <c r="AB58" s="234"/>
      <c r="AC58" s="234"/>
      <c r="AD58" s="234"/>
      <c r="AE58" s="234"/>
      <c r="AF58" s="235"/>
      <c r="AG58" s="233" t="s">
        <v>54</v>
      </c>
      <c r="AH58" s="196"/>
      <c r="AI58" s="196"/>
      <c r="AJ58" s="196"/>
      <c r="AK58" s="234"/>
      <c r="AL58" s="234"/>
      <c r="AM58" s="234"/>
      <c r="AN58" s="234"/>
      <c r="AO58" s="234"/>
      <c r="AP58" s="234"/>
      <c r="AQ58" s="234"/>
      <c r="AR58" s="234"/>
      <c r="AS58" s="234"/>
      <c r="AT58" s="234"/>
      <c r="AU58" s="234"/>
      <c r="AV58" s="235"/>
    </row>
    <row r="59" spans="1:48">
      <c r="A59" s="195" t="s">
        <v>37</v>
      </c>
      <c r="B59" s="196"/>
      <c r="C59" s="196"/>
      <c r="D59" s="196"/>
      <c r="E59" s="197"/>
      <c r="F59" s="197"/>
      <c r="G59" s="197"/>
      <c r="H59" s="197"/>
      <c r="I59" s="197"/>
      <c r="J59" s="197"/>
      <c r="K59" s="197"/>
      <c r="L59" s="197"/>
      <c r="M59" s="197"/>
      <c r="N59" s="197"/>
      <c r="O59" s="197"/>
      <c r="P59" s="198"/>
      <c r="Q59" s="195" t="s">
        <v>37</v>
      </c>
      <c r="R59" s="196"/>
      <c r="S59" s="196"/>
      <c r="T59" s="196"/>
      <c r="U59" s="197"/>
      <c r="V59" s="197"/>
      <c r="W59" s="197"/>
      <c r="X59" s="197"/>
      <c r="Y59" s="197"/>
      <c r="Z59" s="197"/>
      <c r="AA59" s="197"/>
      <c r="AB59" s="197"/>
      <c r="AC59" s="197"/>
      <c r="AD59" s="197"/>
      <c r="AE59" s="197"/>
      <c r="AF59" s="198"/>
      <c r="AG59" s="195" t="s">
        <v>37</v>
      </c>
      <c r="AH59" s="196"/>
      <c r="AI59" s="196"/>
      <c r="AJ59" s="196"/>
      <c r="AK59" s="197"/>
      <c r="AL59" s="197"/>
      <c r="AM59" s="197"/>
      <c r="AN59" s="197"/>
      <c r="AO59" s="197"/>
      <c r="AP59" s="197"/>
      <c r="AQ59" s="197"/>
      <c r="AR59" s="197"/>
      <c r="AS59" s="197"/>
      <c r="AT59" s="197"/>
      <c r="AU59" s="197"/>
      <c r="AV59" s="198"/>
    </row>
    <row r="60" spans="1:48">
      <c r="A60" s="195"/>
      <c r="B60" s="196"/>
      <c r="C60" s="196"/>
      <c r="D60" s="196"/>
      <c r="E60" s="197"/>
      <c r="F60" s="197"/>
      <c r="G60" s="197"/>
      <c r="H60" s="197"/>
      <c r="I60" s="197"/>
      <c r="J60" s="197"/>
      <c r="K60" s="197"/>
      <c r="L60" s="197"/>
      <c r="M60" s="197"/>
      <c r="N60" s="197"/>
      <c r="O60" s="197"/>
      <c r="P60" s="198"/>
      <c r="Q60" s="195"/>
      <c r="R60" s="196"/>
      <c r="S60" s="196"/>
      <c r="T60" s="196"/>
      <c r="U60" s="197"/>
      <c r="V60" s="197"/>
      <c r="W60" s="197"/>
      <c r="X60" s="197"/>
      <c r="Y60" s="197"/>
      <c r="Z60" s="197"/>
      <c r="AA60" s="197"/>
      <c r="AB60" s="197"/>
      <c r="AC60" s="197"/>
      <c r="AD60" s="197"/>
      <c r="AE60" s="197"/>
      <c r="AF60" s="198"/>
      <c r="AG60" s="195"/>
      <c r="AH60" s="196"/>
      <c r="AI60" s="196"/>
      <c r="AJ60" s="196"/>
      <c r="AK60" s="197"/>
      <c r="AL60" s="197"/>
      <c r="AM60" s="197"/>
      <c r="AN60" s="197"/>
      <c r="AO60" s="197"/>
      <c r="AP60" s="197"/>
      <c r="AQ60" s="197"/>
      <c r="AR60" s="197"/>
      <c r="AS60" s="197"/>
      <c r="AT60" s="197"/>
      <c r="AU60" s="197"/>
      <c r="AV60" s="198"/>
    </row>
    <row r="61" spans="1:48">
      <c r="A61" s="195"/>
      <c r="B61" s="196"/>
      <c r="C61" s="196"/>
      <c r="D61" s="196"/>
      <c r="E61" s="197"/>
      <c r="F61" s="197"/>
      <c r="G61" s="197"/>
      <c r="H61" s="197"/>
      <c r="I61" s="197"/>
      <c r="J61" s="197"/>
      <c r="K61" s="197"/>
      <c r="L61" s="197"/>
      <c r="M61" s="197"/>
      <c r="N61" s="197"/>
      <c r="O61" s="197"/>
      <c r="P61" s="198"/>
      <c r="Q61" s="195"/>
      <c r="R61" s="196"/>
      <c r="S61" s="196"/>
      <c r="T61" s="196"/>
      <c r="U61" s="197"/>
      <c r="V61" s="197"/>
      <c r="W61" s="197"/>
      <c r="X61" s="197"/>
      <c r="Y61" s="197"/>
      <c r="Z61" s="197"/>
      <c r="AA61" s="197"/>
      <c r="AB61" s="197"/>
      <c r="AC61" s="197"/>
      <c r="AD61" s="197"/>
      <c r="AE61" s="197"/>
      <c r="AF61" s="198"/>
      <c r="AG61" s="195"/>
      <c r="AH61" s="196"/>
      <c r="AI61" s="196"/>
      <c r="AJ61" s="196"/>
      <c r="AK61" s="197"/>
      <c r="AL61" s="197"/>
      <c r="AM61" s="197"/>
      <c r="AN61" s="197"/>
      <c r="AO61" s="197"/>
      <c r="AP61" s="197"/>
      <c r="AQ61" s="197"/>
      <c r="AR61" s="197"/>
      <c r="AS61" s="197"/>
      <c r="AT61" s="197"/>
      <c r="AU61" s="197"/>
      <c r="AV61" s="198"/>
    </row>
    <row r="62" spans="1:48">
      <c r="A62" s="199" t="s">
        <v>38</v>
      </c>
      <c r="B62" s="200"/>
      <c r="C62" s="200"/>
      <c r="D62" s="201"/>
      <c r="E62" s="208"/>
      <c r="F62" s="209"/>
      <c r="G62" s="209"/>
      <c r="H62" s="209"/>
      <c r="I62" s="209"/>
      <c r="J62" s="209"/>
      <c r="K62" s="209"/>
      <c r="L62" s="209"/>
      <c r="M62" s="209"/>
      <c r="N62" s="209"/>
      <c r="O62" s="209"/>
      <c r="P62" s="210"/>
      <c r="Q62" s="199" t="s">
        <v>38</v>
      </c>
      <c r="R62" s="200"/>
      <c r="S62" s="200"/>
      <c r="T62" s="201"/>
      <c r="U62" s="208"/>
      <c r="V62" s="209"/>
      <c r="W62" s="209"/>
      <c r="X62" s="209"/>
      <c r="Y62" s="209"/>
      <c r="Z62" s="209"/>
      <c r="AA62" s="209"/>
      <c r="AB62" s="209"/>
      <c r="AC62" s="209"/>
      <c r="AD62" s="209"/>
      <c r="AE62" s="209"/>
      <c r="AF62" s="210"/>
      <c r="AG62" s="199" t="s">
        <v>38</v>
      </c>
      <c r="AH62" s="200"/>
      <c r="AI62" s="200"/>
      <c r="AJ62" s="201"/>
      <c r="AK62" s="208"/>
      <c r="AL62" s="209"/>
      <c r="AM62" s="209"/>
      <c r="AN62" s="209"/>
      <c r="AO62" s="209"/>
      <c r="AP62" s="209"/>
      <c r="AQ62" s="209"/>
      <c r="AR62" s="209"/>
      <c r="AS62" s="209"/>
      <c r="AT62" s="209"/>
      <c r="AU62" s="209"/>
      <c r="AV62" s="210"/>
    </row>
    <row r="63" spans="1:48">
      <c r="A63" s="202"/>
      <c r="B63" s="203"/>
      <c r="C63" s="203"/>
      <c r="D63" s="204"/>
      <c r="E63" s="211"/>
      <c r="F63" s="212"/>
      <c r="G63" s="212"/>
      <c r="H63" s="212"/>
      <c r="I63" s="212"/>
      <c r="J63" s="212"/>
      <c r="K63" s="212"/>
      <c r="L63" s="212"/>
      <c r="M63" s="212"/>
      <c r="N63" s="212"/>
      <c r="O63" s="212"/>
      <c r="P63" s="213"/>
      <c r="Q63" s="202"/>
      <c r="R63" s="203"/>
      <c r="S63" s="203"/>
      <c r="T63" s="204"/>
      <c r="U63" s="211"/>
      <c r="V63" s="212"/>
      <c r="W63" s="212"/>
      <c r="X63" s="212"/>
      <c r="Y63" s="212"/>
      <c r="Z63" s="212"/>
      <c r="AA63" s="212"/>
      <c r="AB63" s="212"/>
      <c r="AC63" s="212"/>
      <c r="AD63" s="212"/>
      <c r="AE63" s="212"/>
      <c r="AF63" s="213"/>
      <c r="AG63" s="202"/>
      <c r="AH63" s="203"/>
      <c r="AI63" s="203"/>
      <c r="AJ63" s="204"/>
      <c r="AK63" s="211"/>
      <c r="AL63" s="212"/>
      <c r="AM63" s="212"/>
      <c r="AN63" s="212"/>
      <c r="AO63" s="212"/>
      <c r="AP63" s="212"/>
      <c r="AQ63" s="212"/>
      <c r="AR63" s="212"/>
      <c r="AS63" s="212"/>
      <c r="AT63" s="212"/>
      <c r="AU63" s="212"/>
      <c r="AV63" s="213"/>
    </row>
    <row r="64" spans="1:48">
      <c r="A64" s="202"/>
      <c r="B64" s="203"/>
      <c r="C64" s="203"/>
      <c r="D64" s="204"/>
      <c r="E64" s="211"/>
      <c r="F64" s="212"/>
      <c r="G64" s="212"/>
      <c r="H64" s="212"/>
      <c r="I64" s="212"/>
      <c r="J64" s="212"/>
      <c r="K64" s="212"/>
      <c r="L64" s="212"/>
      <c r="M64" s="212"/>
      <c r="N64" s="212"/>
      <c r="O64" s="212"/>
      <c r="P64" s="213"/>
      <c r="Q64" s="202"/>
      <c r="R64" s="203"/>
      <c r="S64" s="203"/>
      <c r="T64" s="204"/>
      <c r="U64" s="211"/>
      <c r="V64" s="212"/>
      <c r="W64" s="212"/>
      <c r="X64" s="212"/>
      <c r="Y64" s="212"/>
      <c r="Z64" s="212"/>
      <c r="AA64" s="212"/>
      <c r="AB64" s="212"/>
      <c r="AC64" s="212"/>
      <c r="AD64" s="212"/>
      <c r="AE64" s="212"/>
      <c r="AF64" s="213"/>
      <c r="AG64" s="202"/>
      <c r="AH64" s="203"/>
      <c r="AI64" s="203"/>
      <c r="AJ64" s="204"/>
      <c r="AK64" s="211"/>
      <c r="AL64" s="212"/>
      <c r="AM64" s="212"/>
      <c r="AN64" s="212"/>
      <c r="AO64" s="212"/>
      <c r="AP64" s="212"/>
      <c r="AQ64" s="212"/>
      <c r="AR64" s="212"/>
      <c r="AS64" s="212"/>
      <c r="AT64" s="212"/>
      <c r="AU64" s="212"/>
      <c r="AV64" s="213"/>
    </row>
    <row r="65" spans="1:48">
      <c r="A65" s="205"/>
      <c r="B65" s="206"/>
      <c r="C65" s="206"/>
      <c r="D65" s="207"/>
      <c r="E65" s="214"/>
      <c r="F65" s="215"/>
      <c r="G65" s="215"/>
      <c r="H65" s="215"/>
      <c r="I65" s="215"/>
      <c r="J65" s="215"/>
      <c r="K65" s="215"/>
      <c r="L65" s="215"/>
      <c r="M65" s="215"/>
      <c r="N65" s="215"/>
      <c r="O65" s="215"/>
      <c r="P65" s="216"/>
      <c r="Q65" s="205"/>
      <c r="R65" s="206"/>
      <c r="S65" s="206"/>
      <c r="T65" s="207"/>
      <c r="U65" s="214"/>
      <c r="V65" s="215"/>
      <c r="W65" s="215"/>
      <c r="X65" s="215"/>
      <c r="Y65" s="215"/>
      <c r="Z65" s="215"/>
      <c r="AA65" s="215"/>
      <c r="AB65" s="215"/>
      <c r="AC65" s="215"/>
      <c r="AD65" s="215"/>
      <c r="AE65" s="215"/>
      <c r="AF65" s="216"/>
      <c r="AG65" s="205"/>
      <c r="AH65" s="206"/>
      <c r="AI65" s="206"/>
      <c r="AJ65" s="207"/>
      <c r="AK65" s="214"/>
      <c r="AL65" s="215"/>
      <c r="AM65" s="215"/>
      <c r="AN65" s="215"/>
      <c r="AO65" s="215"/>
      <c r="AP65" s="215"/>
      <c r="AQ65" s="215"/>
      <c r="AR65" s="215"/>
      <c r="AS65" s="215"/>
      <c r="AT65" s="215"/>
      <c r="AU65" s="215"/>
      <c r="AV65" s="216"/>
    </row>
    <row r="66" spans="1:48">
      <c r="A66" s="199" t="s">
        <v>39</v>
      </c>
      <c r="B66" s="200"/>
      <c r="C66" s="200"/>
      <c r="D66" s="201"/>
      <c r="E66" s="217"/>
      <c r="F66" s="218"/>
      <c r="G66" s="218"/>
      <c r="H66" s="218"/>
      <c r="I66" s="218"/>
      <c r="J66" s="218"/>
      <c r="K66" s="218"/>
      <c r="L66" s="218"/>
      <c r="M66" s="218"/>
      <c r="N66" s="218"/>
      <c r="O66" s="218"/>
      <c r="P66" s="219"/>
      <c r="Q66" s="199" t="s">
        <v>39</v>
      </c>
      <c r="R66" s="200"/>
      <c r="S66" s="200"/>
      <c r="T66" s="201"/>
      <c r="U66" s="217"/>
      <c r="V66" s="218"/>
      <c r="W66" s="218"/>
      <c r="X66" s="218"/>
      <c r="Y66" s="218"/>
      <c r="Z66" s="218"/>
      <c r="AA66" s="218"/>
      <c r="AB66" s="218"/>
      <c r="AC66" s="218"/>
      <c r="AD66" s="218"/>
      <c r="AE66" s="218"/>
      <c r="AF66" s="219"/>
      <c r="AG66" s="199" t="s">
        <v>39</v>
      </c>
      <c r="AH66" s="200"/>
      <c r="AI66" s="200"/>
      <c r="AJ66" s="201"/>
      <c r="AK66" s="217"/>
      <c r="AL66" s="218"/>
      <c r="AM66" s="218"/>
      <c r="AN66" s="218"/>
      <c r="AO66" s="218"/>
      <c r="AP66" s="218"/>
      <c r="AQ66" s="218"/>
      <c r="AR66" s="218"/>
      <c r="AS66" s="218"/>
      <c r="AT66" s="218"/>
      <c r="AU66" s="218"/>
      <c r="AV66" s="219"/>
    </row>
    <row r="67" spans="1:48">
      <c r="A67" s="202"/>
      <c r="B67" s="203"/>
      <c r="C67" s="203"/>
      <c r="D67" s="204"/>
      <c r="E67" s="220"/>
      <c r="F67" s="221"/>
      <c r="G67" s="221"/>
      <c r="H67" s="221"/>
      <c r="I67" s="221"/>
      <c r="J67" s="221"/>
      <c r="K67" s="221"/>
      <c r="L67" s="221"/>
      <c r="M67" s="221"/>
      <c r="N67" s="221"/>
      <c r="O67" s="221"/>
      <c r="P67" s="222"/>
      <c r="Q67" s="202"/>
      <c r="R67" s="203"/>
      <c r="S67" s="203"/>
      <c r="T67" s="204"/>
      <c r="U67" s="220"/>
      <c r="V67" s="221"/>
      <c r="W67" s="221"/>
      <c r="X67" s="221"/>
      <c r="Y67" s="221"/>
      <c r="Z67" s="221"/>
      <c r="AA67" s="221"/>
      <c r="AB67" s="221"/>
      <c r="AC67" s="221"/>
      <c r="AD67" s="221"/>
      <c r="AE67" s="221"/>
      <c r="AF67" s="222"/>
      <c r="AG67" s="202"/>
      <c r="AH67" s="203"/>
      <c r="AI67" s="203"/>
      <c r="AJ67" s="204"/>
      <c r="AK67" s="220"/>
      <c r="AL67" s="221"/>
      <c r="AM67" s="221"/>
      <c r="AN67" s="221"/>
      <c r="AO67" s="221"/>
      <c r="AP67" s="221"/>
      <c r="AQ67" s="221"/>
      <c r="AR67" s="221"/>
      <c r="AS67" s="221"/>
      <c r="AT67" s="221"/>
      <c r="AU67" s="221"/>
      <c r="AV67" s="222"/>
    </row>
    <row r="68" spans="1:48">
      <c r="A68" s="202"/>
      <c r="B68" s="203"/>
      <c r="C68" s="203"/>
      <c r="D68" s="204"/>
      <c r="E68" s="220"/>
      <c r="F68" s="221"/>
      <c r="G68" s="221"/>
      <c r="H68" s="221"/>
      <c r="I68" s="221"/>
      <c r="J68" s="221"/>
      <c r="K68" s="221"/>
      <c r="L68" s="221"/>
      <c r="M68" s="221"/>
      <c r="N68" s="221"/>
      <c r="O68" s="221"/>
      <c r="P68" s="222"/>
      <c r="Q68" s="202"/>
      <c r="R68" s="203"/>
      <c r="S68" s="203"/>
      <c r="T68" s="204"/>
      <c r="U68" s="220"/>
      <c r="V68" s="221"/>
      <c r="W68" s="221"/>
      <c r="X68" s="221"/>
      <c r="Y68" s="221"/>
      <c r="Z68" s="221"/>
      <c r="AA68" s="221"/>
      <c r="AB68" s="221"/>
      <c r="AC68" s="221"/>
      <c r="AD68" s="221"/>
      <c r="AE68" s="221"/>
      <c r="AF68" s="222"/>
      <c r="AG68" s="202"/>
      <c r="AH68" s="203"/>
      <c r="AI68" s="203"/>
      <c r="AJ68" s="204"/>
      <c r="AK68" s="220"/>
      <c r="AL68" s="221"/>
      <c r="AM68" s="221"/>
      <c r="AN68" s="221"/>
      <c r="AO68" s="221"/>
      <c r="AP68" s="221"/>
      <c r="AQ68" s="221"/>
      <c r="AR68" s="221"/>
      <c r="AS68" s="221"/>
      <c r="AT68" s="221"/>
      <c r="AU68" s="221"/>
      <c r="AV68" s="222"/>
    </row>
    <row r="69" spans="1:48">
      <c r="A69" s="205"/>
      <c r="B69" s="206"/>
      <c r="C69" s="206"/>
      <c r="D69" s="207"/>
      <c r="E69" s="223"/>
      <c r="F69" s="224"/>
      <c r="G69" s="224"/>
      <c r="H69" s="224"/>
      <c r="I69" s="224"/>
      <c r="J69" s="224"/>
      <c r="K69" s="224"/>
      <c r="L69" s="224"/>
      <c r="M69" s="224"/>
      <c r="N69" s="224"/>
      <c r="O69" s="224"/>
      <c r="P69" s="225"/>
      <c r="Q69" s="205"/>
      <c r="R69" s="206"/>
      <c r="S69" s="206"/>
      <c r="T69" s="207"/>
      <c r="U69" s="223"/>
      <c r="V69" s="224"/>
      <c r="W69" s="224"/>
      <c r="X69" s="224"/>
      <c r="Y69" s="224"/>
      <c r="Z69" s="224"/>
      <c r="AA69" s="224"/>
      <c r="AB69" s="224"/>
      <c r="AC69" s="224"/>
      <c r="AD69" s="224"/>
      <c r="AE69" s="224"/>
      <c r="AF69" s="225"/>
      <c r="AG69" s="205"/>
      <c r="AH69" s="206"/>
      <c r="AI69" s="206"/>
      <c r="AJ69" s="207"/>
      <c r="AK69" s="223"/>
      <c r="AL69" s="224"/>
      <c r="AM69" s="224"/>
      <c r="AN69" s="224"/>
      <c r="AO69" s="224"/>
      <c r="AP69" s="224"/>
      <c r="AQ69" s="224"/>
      <c r="AR69" s="224"/>
      <c r="AS69" s="224"/>
      <c r="AT69" s="224"/>
      <c r="AU69" s="224"/>
      <c r="AV69" s="225"/>
    </row>
    <row r="70" spans="1:48">
      <c r="A70" s="199" t="s">
        <v>40</v>
      </c>
      <c r="B70" s="200"/>
      <c r="C70" s="200"/>
      <c r="D70" s="201"/>
      <c r="E70" s="148"/>
      <c r="F70" s="149"/>
      <c r="G70" s="149"/>
      <c r="H70" s="149"/>
      <c r="I70" s="149"/>
      <c r="J70" s="149"/>
      <c r="K70" s="149"/>
      <c r="L70" s="149"/>
      <c r="M70" s="149"/>
      <c r="N70" s="149"/>
      <c r="O70" s="149"/>
      <c r="P70" s="150"/>
      <c r="Q70" s="199" t="s">
        <v>40</v>
      </c>
      <c r="R70" s="200"/>
      <c r="S70" s="200"/>
      <c r="T70" s="201"/>
      <c r="U70" s="148"/>
      <c r="V70" s="149"/>
      <c r="W70" s="149"/>
      <c r="X70" s="149"/>
      <c r="Y70" s="149"/>
      <c r="Z70" s="149"/>
      <c r="AA70" s="149"/>
      <c r="AB70" s="149"/>
      <c r="AC70" s="149"/>
      <c r="AD70" s="149"/>
      <c r="AE70" s="149"/>
      <c r="AF70" s="150"/>
      <c r="AG70" s="199" t="s">
        <v>40</v>
      </c>
      <c r="AH70" s="200"/>
      <c r="AI70" s="200"/>
      <c r="AJ70" s="201"/>
      <c r="AK70" s="148"/>
      <c r="AL70" s="149"/>
      <c r="AM70" s="149"/>
      <c r="AN70" s="149"/>
      <c r="AO70" s="149"/>
      <c r="AP70" s="149"/>
      <c r="AQ70" s="149"/>
      <c r="AR70" s="149"/>
      <c r="AS70" s="149"/>
      <c r="AT70" s="149"/>
      <c r="AU70" s="149"/>
      <c r="AV70" s="150"/>
    </row>
    <row r="71" spans="1:48">
      <c r="A71" s="205"/>
      <c r="B71" s="206"/>
      <c r="C71" s="206"/>
      <c r="D71" s="207"/>
      <c r="E71" s="151"/>
      <c r="F71" s="152"/>
      <c r="G71" s="152"/>
      <c r="H71" s="152"/>
      <c r="I71" s="152"/>
      <c r="J71" s="152"/>
      <c r="K71" s="152"/>
      <c r="L71" s="152"/>
      <c r="M71" s="152"/>
      <c r="N71" s="152"/>
      <c r="O71" s="152"/>
      <c r="P71" s="153"/>
      <c r="Q71" s="205"/>
      <c r="R71" s="206"/>
      <c r="S71" s="206"/>
      <c r="T71" s="207"/>
      <c r="U71" s="151"/>
      <c r="V71" s="152"/>
      <c r="W71" s="152"/>
      <c r="X71" s="152"/>
      <c r="Y71" s="152"/>
      <c r="Z71" s="152"/>
      <c r="AA71" s="152"/>
      <c r="AB71" s="152"/>
      <c r="AC71" s="152"/>
      <c r="AD71" s="152"/>
      <c r="AE71" s="152"/>
      <c r="AF71" s="153"/>
      <c r="AG71" s="205"/>
      <c r="AH71" s="206"/>
      <c r="AI71" s="206"/>
      <c r="AJ71" s="207"/>
      <c r="AK71" s="151"/>
      <c r="AL71" s="152"/>
      <c r="AM71" s="152"/>
      <c r="AN71" s="152"/>
      <c r="AO71" s="152"/>
      <c r="AP71" s="152"/>
      <c r="AQ71" s="152"/>
      <c r="AR71" s="152"/>
      <c r="AS71" s="152"/>
      <c r="AT71" s="152"/>
      <c r="AU71" s="152"/>
      <c r="AV71" s="153"/>
    </row>
    <row r="72" spans="1:48">
      <c r="A72" s="195" t="s">
        <v>41</v>
      </c>
      <c r="B72" s="196"/>
      <c r="C72" s="196"/>
      <c r="D72" s="196"/>
      <c r="E72" s="196"/>
      <c r="F72" s="196"/>
      <c r="G72" s="196"/>
      <c r="H72" s="196"/>
      <c r="I72" s="196"/>
      <c r="J72" s="196"/>
      <c r="K72" s="196"/>
      <c r="L72" s="196"/>
      <c r="M72" s="196"/>
      <c r="N72" s="196"/>
      <c r="O72" s="196"/>
      <c r="P72" s="238"/>
      <c r="Q72" s="195" t="s">
        <v>41</v>
      </c>
      <c r="R72" s="196"/>
      <c r="S72" s="196"/>
      <c r="T72" s="196"/>
      <c r="U72" s="196"/>
      <c r="V72" s="196"/>
      <c r="W72" s="196"/>
      <c r="X72" s="196"/>
      <c r="Y72" s="196"/>
      <c r="Z72" s="196"/>
      <c r="AA72" s="196"/>
      <c r="AB72" s="196"/>
      <c r="AC72" s="196"/>
      <c r="AD72" s="196"/>
      <c r="AE72" s="196"/>
      <c r="AF72" s="238"/>
      <c r="AG72" s="195" t="s">
        <v>41</v>
      </c>
      <c r="AH72" s="196"/>
      <c r="AI72" s="196"/>
      <c r="AJ72" s="196"/>
      <c r="AK72" s="196"/>
      <c r="AL72" s="196"/>
      <c r="AM72" s="196"/>
      <c r="AN72" s="196"/>
      <c r="AO72" s="196"/>
      <c r="AP72" s="196"/>
      <c r="AQ72" s="196"/>
      <c r="AR72" s="196"/>
      <c r="AS72" s="196"/>
      <c r="AT72" s="196"/>
      <c r="AU72" s="196"/>
      <c r="AV72" s="238"/>
    </row>
    <row r="73" spans="1:48">
      <c r="A73" s="18" t="s">
        <v>42</v>
      </c>
      <c r="B73" s="196" t="s">
        <v>43</v>
      </c>
      <c r="C73" s="196"/>
      <c r="D73" s="196"/>
      <c r="E73" s="239" t="s">
        <v>44</v>
      </c>
      <c r="F73" s="240"/>
      <c r="G73" s="240"/>
      <c r="H73" s="240"/>
      <c r="I73" s="240"/>
      <c r="J73" s="240"/>
      <c r="K73" s="239" t="s">
        <v>45</v>
      </c>
      <c r="L73" s="240"/>
      <c r="M73" s="240"/>
      <c r="N73" s="196" t="s">
        <v>46</v>
      </c>
      <c r="O73" s="240"/>
      <c r="P73" s="241"/>
      <c r="Q73" s="18" t="s">
        <v>42</v>
      </c>
      <c r="R73" s="196" t="s">
        <v>43</v>
      </c>
      <c r="S73" s="196"/>
      <c r="T73" s="196"/>
      <c r="U73" s="239" t="s">
        <v>44</v>
      </c>
      <c r="V73" s="240"/>
      <c r="W73" s="240"/>
      <c r="X73" s="240"/>
      <c r="Y73" s="240"/>
      <c r="Z73" s="240"/>
      <c r="AA73" s="239" t="s">
        <v>45</v>
      </c>
      <c r="AB73" s="240"/>
      <c r="AC73" s="240"/>
      <c r="AD73" s="196" t="s">
        <v>46</v>
      </c>
      <c r="AE73" s="240"/>
      <c r="AF73" s="241"/>
      <c r="AG73" s="18" t="s">
        <v>42</v>
      </c>
      <c r="AH73" s="196" t="s">
        <v>43</v>
      </c>
      <c r="AI73" s="196"/>
      <c r="AJ73" s="196"/>
      <c r="AK73" s="239" t="s">
        <v>44</v>
      </c>
      <c r="AL73" s="240"/>
      <c r="AM73" s="240"/>
      <c r="AN73" s="240"/>
      <c r="AO73" s="240"/>
      <c r="AP73" s="240"/>
      <c r="AQ73" s="239" t="s">
        <v>45</v>
      </c>
      <c r="AR73" s="240"/>
      <c r="AS73" s="240"/>
      <c r="AT73" s="196" t="s">
        <v>46</v>
      </c>
      <c r="AU73" s="240"/>
      <c r="AV73" s="241"/>
    </row>
    <row r="74" spans="1:48">
      <c r="A74" s="19">
        <v>1</v>
      </c>
      <c r="B74" s="236"/>
      <c r="C74" s="236"/>
      <c r="D74" s="236"/>
      <c r="E74" s="231"/>
      <c r="F74" s="231"/>
      <c r="G74" s="231"/>
      <c r="H74" s="231"/>
      <c r="I74" s="231"/>
      <c r="J74" s="231"/>
      <c r="K74" s="237"/>
      <c r="L74" s="237"/>
      <c r="M74" s="237"/>
      <c r="N74" s="231"/>
      <c r="O74" s="231"/>
      <c r="P74" s="232"/>
      <c r="Q74" s="19">
        <v>1</v>
      </c>
      <c r="R74" s="236"/>
      <c r="S74" s="236"/>
      <c r="T74" s="236"/>
      <c r="U74" s="231"/>
      <c r="V74" s="231"/>
      <c r="W74" s="231"/>
      <c r="X74" s="231"/>
      <c r="Y74" s="231"/>
      <c r="Z74" s="231"/>
      <c r="AA74" s="237"/>
      <c r="AB74" s="237"/>
      <c r="AC74" s="237"/>
      <c r="AD74" s="231"/>
      <c r="AE74" s="231"/>
      <c r="AF74" s="232"/>
      <c r="AG74" s="19">
        <v>1</v>
      </c>
      <c r="AH74" s="236"/>
      <c r="AI74" s="236"/>
      <c r="AJ74" s="236"/>
      <c r="AK74" s="231"/>
      <c r="AL74" s="231"/>
      <c r="AM74" s="231"/>
      <c r="AN74" s="231"/>
      <c r="AO74" s="231"/>
      <c r="AP74" s="231"/>
      <c r="AQ74" s="237"/>
      <c r="AR74" s="237"/>
      <c r="AS74" s="237"/>
      <c r="AT74" s="231"/>
      <c r="AU74" s="231"/>
      <c r="AV74" s="232"/>
    </row>
    <row r="75" spans="1:48">
      <c r="A75" s="19">
        <v>2</v>
      </c>
      <c r="B75" s="236"/>
      <c r="C75" s="236"/>
      <c r="D75" s="236"/>
      <c r="E75" s="231"/>
      <c r="F75" s="231"/>
      <c r="G75" s="231"/>
      <c r="H75" s="231"/>
      <c r="I75" s="231"/>
      <c r="J75" s="231"/>
      <c r="K75" s="237"/>
      <c r="L75" s="237"/>
      <c r="M75" s="237"/>
      <c r="N75" s="231"/>
      <c r="O75" s="231"/>
      <c r="P75" s="232"/>
      <c r="Q75" s="19">
        <v>2</v>
      </c>
      <c r="R75" s="236"/>
      <c r="S75" s="236"/>
      <c r="T75" s="236"/>
      <c r="U75" s="231"/>
      <c r="V75" s="231"/>
      <c r="W75" s="231"/>
      <c r="X75" s="231"/>
      <c r="Y75" s="231"/>
      <c r="Z75" s="231"/>
      <c r="AA75" s="237"/>
      <c r="AB75" s="237"/>
      <c r="AC75" s="237"/>
      <c r="AD75" s="231"/>
      <c r="AE75" s="231"/>
      <c r="AF75" s="232"/>
      <c r="AG75" s="19">
        <v>2</v>
      </c>
      <c r="AH75" s="236"/>
      <c r="AI75" s="236"/>
      <c r="AJ75" s="236"/>
      <c r="AK75" s="231"/>
      <c r="AL75" s="231"/>
      <c r="AM75" s="231"/>
      <c r="AN75" s="231"/>
      <c r="AO75" s="231"/>
      <c r="AP75" s="231"/>
      <c r="AQ75" s="237"/>
      <c r="AR75" s="237"/>
      <c r="AS75" s="237"/>
      <c r="AT75" s="231"/>
      <c r="AU75" s="231"/>
      <c r="AV75" s="232"/>
    </row>
    <row r="76" spans="1:48">
      <c r="A76" s="19">
        <v>3</v>
      </c>
      <c r="B76" s="236"/>
      <c r="C76" s="236"/>
      <c r="D76" s="236"/>
      <c r="E76" s="231"/>
      <c r="F76" s="231"/>
      <c r="G76" s="231"/>
      <c r="H76" s="231"/>
      <c r="I76" s="231"/>
      <c r="J76" s="231"/>
      <c r="K76" s="237"/>
      <c r="L76" s="237"/>
      <c r="M76" s="237"/>
      <c r="N76" s="231"/>
      <c r="O76" s="231"/>
      <c r="P76" s="232"/>
      <c r="Q76" s="19">
        <v>3</v>
      </c>
      <c r="R76" s="236"/>
      <c r="S76" s="236"/>
      <c r="T76" s="236"/>
      <c r="U76" s="231"/>
      <c r="V76" s="231"/>
      <c r="W76" s="231"/>
      <c r="X76" s="231"/>
      <c r="Y76" s="231"/>
      <c r="Z76" s="231"/>
      <c r="AA76" s="237"/>
      <c r="AB76" s="237"/>
      <c r="AC76" s="237"/>
      <c r="AD76" s="231"/>
      <c r="AE76" s="231"/>
      <c r="AF76" s="232"/>
      <c r="AG76" s="19">
        <v>3</v>
      </c>
      <c r="AH76" s="236"/>
      <c r="AI76" s="236"/>
      <c r="AJ76" s="236"/>
      <c r="AK76" s="231"/>
      <c r="AL76" s="231"/>
      <c r="AM76" s="231"/>
      <c r="AN76" s="231"/>
      <c r="AO76" s="231"/>
      <c r="AP76" s="231"/>
      <c r="AQ76" s="237"/>
      <c r="AR76" s="237"/>
      <c r="AS76" s="237"/>
      <c r="AT76" s="231"/>
      <c r="AU76" s="231"/>
      <c r="AV76" s="232"/>
    </row>
    <row r="77" spans="1:48">
      <c r="A77" s="19">
        <v>4</v>
      </c>
      <c r="B77" s="236"/>
      <c r="C77" s="236"/>
      <c r="D77" s="236"/>
      <c r="E77" s="231"/>
      <c r="F77" s="231"/>
      <c r="G77" s="231"/>
      <c r="H77" s="231"/>
      <c r="I77" s="231"/>
      <c r="J77" s="231"/>
      <c r="K77" s="237"/>
      <c r="L77" s="237"/>
      <c r="M77" s="237"/>
      <c r="N77" s="231"/>
      <c r="O77" s="231"/>
      <c r="P77" s="232"/>
      <c r="Q77" s="19">
        <v>4</v>
      </c>
      <c r="R77" s="236"/>
      <c r="S77" s="236"/>
      <c r="T77" s="236"/>
      <c r="U77" s="231"/>
      <c r="V77" s="231"/>
      <c r="W77" s="231"/>
      <c r="X77" s="231"/>
      <c r="Y77" s="231"/>
      <c r="Z77" s="231"/>
      <c r="AA77" s="237"/>
      <c r="AB77" s="237"/>
      <c r="AC77" s="237"/>
      <c r="AD77" s="231"/>
      <c r="AE77" s="231"/>
      <c r="AF77" s="232"/>
      <c r="AG77" s="19">
        <v>4</v>
      </c>
      <c r="AH77" s="236"/>
      <c r="AI77" s="236"/>
      <c r="AJ77" s="236"/>
      <c r="AK77" s="231"/>
      <c r="AL77" s="231"/>
      <c r="AM77" s="231"/>
      <c r="AN77" s="231"/>
      <c r="AO77" s="231"/>
      <c r="AP77" s="231"/>
      <c r="AQ77" s="237"/>
      <c r="AR77" s="237"/>
      <c r="AS77" s="237"/>
      <c r="AT77" s="231"/>
      <c r="AU77" s="231"/>
      <c r="AV77" s="232"/>
    </row>
    <row r="78" spans="1:48">
      <c r="A78" s="19">
        <v>5</v>
      </c>
      <c r="B78" s="236"/>
      <c r="C78" s="236"/>
      <c r="D78" s="236"/>
      <c r="E78" s="231"/>
      <c r="F78" s="231"/>
      <c r="G78" s="231"/>
      <c r="H78" s="231"/>
      <c r="I78" s="231"/>
      <c r="J78" s="231"/>
      <c r="K78" s="237"/>
      <c r="L78" s="237"/>
      <c r="M78" s="237"/>
      <c r="N78" s="231"/>
      <c r="O78" s="231"/>
      <c r="P78" s="232"/>
      <c r="Q78" s="19">
        <v>5</v>
      </c>
      <c r="R78" s="236"/>
      <c r="S78" s="236"/>
      <c r="T78" s="236"/>
      <c r="U78" s="231"/>
      <c r="V78" s="231"/>
      <c r="W78" s="231"/>
      <c r="X78" s="231"/>
      <c r="Y78" s="231"/>
      <c r="Z78" s="231"/>
      <c r="AA78" s="237"/>
      <c r="AB78" s="237"/>
      <c r="AC78" s="237"/>
      <c r="AD78" s="231"/>
      <c r="AE78" s="231"/>
      <c r="AF78" s="232"/>
      <c r="AG78" s="19">
        <v>5</v>
      </c>
      <c r="AH78" s="236"/>
      <c r="AI78" s="236"/>
      <c r="AJ78" s="236"/>
      <c r="AK78" s="231"/>
      <c r="AL78" s="231"/>
      <c r="AM78" s="231"/>
      <c r="AN78" s="231"/>
      <c r="AO78" s="231"/>
      <c r="AP78" s="231"/>
      <c r="AQ78" s="237"/>
      <c r="AR78" s="237"/>
      <c r="AS78" s="237"/>
      <c r="AT78" s="231"/>
      <c r="AU78" s="231"/>
      <c r="AV78" s="232"/>
    </row>
    <row r="79" spans="1:48">
      <c r="A79" s="269" t="s">
        <v>47</v>
      </c>
      <c r="B79" s="270"/>
      <c r="C79" s="270"/>
      <c r="D79" s="270"/>
      <c r="E79" s="270"/>
      <c r="F79" s="270"/>
      <c r="G79" s="270"/>
      <c r="H79" s="270"/>
      <c r="I79" s="270"/>
      <c r="J79" s="270"/>
      <c r="K79" s="270"/>
      <c r="L79" s="270"/>
      <c r="M79" s="270"/>
      <c r="N79" s="270"/>
      <c r="O79" s="270"/>
      <c r="P79" s="274"/>
      <c r="Q79" s="269" t="s">
        <v>47</v>
      </c>
      <c r="R79" s="270"/>
      <c r="S79" s="270"/>
      <c r="T79" s="270"/>
      <c r="U79" s="270"/>
      <c r="V79" s="270"/>
      <c r="W79" s="270"/>
      <c r="X79" s="270"/>
      <c r="Y79" s="270"/>
      <c r="Z79" s="270"/>
      <c r="AA79" s="270"/>
      <c r="AB79" s="270"/>
      <c r="AC79" s="270"/>
      <c r="AD79" s="270"/>
      <c r="AE79" s="270"/>
      <c r="AF79" s="274"/>
      <c r="AG79" s="269" t="s">
        <v>47</v>
      </c>
      <c r="AH79" s="270"/>
      <c r="AI79" s="270"/>
      <c r="AJ79" s="270"/>
      <c r="AK79" s="270"/>
      <c r="AL79" s="270"/>
      <c r="AM79" s="270"/>
      <c r="AN79" s="270"/>
      <c r="AO79" s="270"/>
      <c r="AP79" s="270"/>
      <c r="AQ79" s="270"/>
      <c r="AR79" s="270"/>
      <c r="AS79" s="270"/>
      <c r="AT79" s="270"/>
      <c r="AU79" s="270"/>
      <c r="AV79" s="274"/>
    </row>
    <row r="80" spans="1:48">
      <c r="A80" s="275"/>
      <c r="B80" s="231"/>
      <c r="C80" s="231"/>
      <c r="D80" s="231"/>
      <c r="E80" s="231"/>
      <c r="F80" s="231"/>
      <c r="G80" s="231"/>
      <c r="H80" s="231"/>
      <c r="I80" s="231" t="s">
        <v>48</v>
      </c>
      <c r="J80" s="231"/>
      <c r="K80" s="231"/>
      <c r="L80" s="231"/>
      <c r="M80" s="231"/>
      <c r="N80" s="231"/>
      <c r="O80" s="231"/>
      <c r="P80" s="232"/>
      <c r="Q80" s="275"/>
      <c r="R80" s="231"/>
      <c r="S80" s="231"/>
      <c r="T80" s="231"/>
      <c r="U80" s="231"/>
      <c r="V80" s="231"/>
      <c r="W80" s="231"/>
      <c r="X80" s="231"/>
      <c r="Y80" s="231" t="s">
        <v>48</v>
      </c>
      <c r="Z80" s="231"/>
      <c r="AA80" s="231"/>
      <c r="AB80" s="231"/>
      <c r="AC80" s="231"/>
      <c r="AD80" s="231"/>
      <c r="AE80" s="231"/>
      <c r="AF80" s="232"/>
      <c r="AG80" s="275"/>
      <c r="AH80" s="231"/>
      <c r="AI80" s="231"/>
      <c r="AJ80" s="231"/>
      <c r="AK80" s="231"/>
      <c r="AL80" s="231"/>
      <c r="AM80" s="231"/>
      <c r="AN80" s="231"/>
      <c r="AO80" s="231" t="s">
        <v>48</v>
      </c>
      <c r="AP80" s="231"/>
      <c r="AQ80" s="231"/>
      <c r="AR80" s="231"/>
      <c r="AS80" s="231"/>
      <c r="AT80" s="231"/>
      <c r="AU80" s="231"/>
      <c r="AV80" s="232"/>
    </row>
    <row r="81" spans="1:48">
      <c r="A81" s="275"/>
      <c r="B81" s="231"/>
      <c r="C81" s="231"/>
      <c r="D81" s="231"/>
      <c r="E81" s="231"/>
      <c r="F81" s="231"/>
      <c r="G81" s="231"/>
      <c r="H81" s="231"/>
      <c r="I81" s="231"/>
      <c r="J81" s="231"/>
      <c r="K81" s="231"/>
      <c r="L81" s="231"/>
      <c r="M81" s="231"/>
      <c r="N81" s="231"/>
      <c r="O81" s="231"/>
      <c r="P81" s="232"/>
      <c r="Q81" s="275"/>
      <c r="R81" s="231"/>
      <c r="S81" s="231"/>
      <c r="T81" s="231"/>
      <c r="U81" s="231"/>
      <c r="V81" s="231"/>
      <c r="W81" s="231"/>
      <c r="X81" s="231"/>
      <c r="Y81" s="231"/>
      <c r="Z81" s="231"/>
      <c r="AA81" s="231"/>
      <c r="AB81" s="231"/>
      <c r="AC81" s="231"/>
      <c r="AD81" s="231"/>
      <c r="AE81" s="231"/>
      <c r="AF81" s="232"/>
      <c r="AG81" s="275"/>
      <c r="AH81" s="231"/>
      <c r="AI81" s="231"/>
      <c r="AJ81" s="231"/>
      <c r="AK81" s="231"/>
      <c r="AL81" s="231"/>
      <c r="AM81" s="231"/>
      <c r="AN81" s="231"/>
      <c r="AO81" s="231"/>
      <c r="AP81" s="231"/>
      <c r="AQ81" s="231"/>
      <c r="AR81" s="231"/>
      <c r="AS81" s="231"/>
      <c r="AT81" s="231"/>
      <c r="AU81" s="231"/>
      <c r="AV81" s="232"/>
    </row>
    <row r="82" spans="1:48">
      <c r="A82" s="264" t="s">
        <v>49</v>
      </c>
      <c r="B82" s="265"/>
      <c r="C82" s="265"/>
      <c r="D82" s="265"/>
      <c r="E82" s="265"/>
      <c r="F82" s="265"/>
      <c r="G82" s="265"/>
      <c r="H82" s="265"/>
      <c r="I82" s="265"/>
      <c r="J82" s="265"/>
      <c r="K82" s="265"/>
      <c r="L82" s="265"/>
      <c r="M82" s="265"/>
      <c r="N82" s="265"/>
      <c r="O82" s="265"/>
      <c r="P82" s="266"/>
      <c r="Q82" s="264" t="s">
        <v>49</v>
      </c>
      <c r="R82" s="265"/>
      <c r="S82" s="265"/>
      <c r="T82" s="265"/>
      <c r="U82" s="265"/>
      <c r="V82" s="265"/>
      <c r="W82" s="265"/>
      <c r="X82" s="265"/>
      <c r="Y82" s="265"/>
      <c r="Z82" s="265"/>
      <c r="AA82" s="265"/>
      <c r="AB82" s="265"/>
      <c r="AC82" s="265"/>
      <c r="AD82" s="265"/>
      <c r="AE82" s="265"/>
      <c r="AF82" s="266"/>
      <c r="AG82" s="264" t="s">
        <v>49</v>
      </c>
      <c r="AH82" s="265"/>
      <c r="AI82" s="265"/>
      <c r="AJ82" s="265"/>
      <c r="AK82" s="265"/>
      <c r="AL82" s="265"/>
      <c r="AM82" s="265"/>
      <c r="AN82" s="265"/>
      <c r="AO82" s="265"/>
      <c r="AP82" s="265"/>
      <c r="AQ82" s="265"/>
      <c r="AR82" s="265"/>
      <c r="AS82" s="265"/>
      <c r="AT82" s="265"/>
      <c r="AU82" s="265"/>
      <c r="AV82" s="266"/>
    </row>
    <row r="83" spans="1:48">
      <c r="A83" s="264" t="s">
        <v>50</v>
      </c>
      <c r="B83" s="265"/>
      <c r="C83" s="265"/>
      <c r="D83" s="267"/>
      <c r="E83" s="247"/>
      <c r="F83" s="248"/>
      <c r="G83" s="248"/>
      <c r="H83" s="248"/>
      <c r="I83" s="248"/>
      <c r="J83" s="268"/>
      <c r="K83" s="247"/>
      <c r="L83" s="248"/>
      <c r="M83" s="248"/>
      <c r="N83" s="248"/>
      <c r="O83" s="248"/>
      <c r="P83" s="249"/>
      <c r="Q83" s="264" t="s">
        <v>50</v>
      </c>
      <c r="R83" s="265"/>
      <c r="S83" s="265"/>
      <c r="T83" s="267"/>
      <c r="U83" s="247"/>
      <c r="V83" s="248"/>
      <c r="W83" s="248"/>
      <c r="X83" s="248"/>
      <c r="Y83" s="248"/>
      <c r="Z83" s="268"/>
      <c r="AA83" s="247"/>
      <c r="AB83" s="248"/>
      <c r="AC83" s="248"/>
      <c r="AD83" s="248"/>
      <c r="AE83" s="248"/>
      <c r="AF83" s="249"/>
      <c r="AG83" s="264" t="s">
        <v>50</v>
      </c>
      <c r="AH83" s="265"/>
      <c r="AI83" s="265"/>
      <c r="AJ83" s="267"/>
      <c r="AK83" s="247"/>
      <c r="AL83" s="248"/>
      <c r="AM83" s="248"/>
      <c r="AN83" s="248"/>
      <c r="AO83" s="248"/>
      <c r="AP83" s="268"/>
      <c r="AQ83" s="247"/>
      <c r="AR83" s="248"/>
      <c r="AS83" s="248"/>
      <c r="AT83" s="248"/>
      <c r="AU83" s="248"/>
      <c r="AV83" s="249"/>
    </row>
    <row r="84" spans="1:48">
      <c r="A84" s="269" t="s">
        <v>51</v>
      </c>
      <c r="B84" s="270"/>
      <c r="C84" s="270"/>
      <c r="D84" s="270"/>
      <c r="E84" s="272"/>
      <c r="F84" s="272"/>
      <c r="G84" s="272"/>
      <c r="H84" s="272"/>
      <c r="I84" s="272"/>
      <c r="J84" s="272"/>
      <c r="K84" s="272"/>
      <c r="L84" s="272"/>
      <c r="M84" s="272"/>
      <c r="N84" s="272"/>
      <c r="O84" s="272"/>
      <c r="P84" s="273"/>
      <c r="Q84" s="269" t="s">
        <v>51</v>
      </c>
      <c r="R84" s="270"/>
      <c r="S84" s="270"/>
      <c r="T84" s="270"/>
      <c r="U84" s="272"/>
      <c r="V84" s="272"/>
      <c r="W84" s="272"/>
      <c r="X84" s="272"/>
      <c r="Y84" s="272"/>
      <c r="Z84" s="272"/>
      <c r="AA84" s="272"/>
      <c r="AB84" s="272"/>
      <c r="AC84" s="272"/>
      <c r="AD84" s="272"/>
      <c r="AE84" s="272"/>
      <c r="AF84" s="273"/>
      <c r="AG84" s="269" t="s">
        <v>51</v>
      </c>
      <c r="AH84" s="270"/>
      <c r="AI84" s="270"/>
      <c r="AJ84" s="270"/>
      <c r="AK84" s="272"/>
      <c r="AL84" s="272"/>
      <c r="AM84" s="272"/>
      <c r="AN84" s="272"/>
      <c r="AO84" s="272"/>
      <c r="AP84" s="272"/>
      <c r="AQ84" s="272"/>
      <c r="AR84" s="272"/>
      <c r="AS84" s="272"/>
      <c r="AT84" s="272"/>
      <c r="AU84" s="272"/>
      <c r="AV84" s="273"/>
    </row>
    <row r="85" spans="1:48">
      <c r="A85" s="271"/>
      <c r="B85" s="270"/>
      <c r="C85" s="270"/>
      <c r="D85" s="270"/>
      <c r="E85" s="272"/>
      <c r="F85" s="272"/>
      <c r="G85" s="272"/>
      <c r="H85" s="272"/>
      <c r="I85" s="272"/>
      <c r="J85" s="272"/>
      <c r="K85" s="272"/>
      <c r="L85" s="272"/>
      <c r="M85" s="272"/>
      <c r="N85" s="272"/>
      <c r="O85" s="272"/>
      <c r="P85" s="273"/>
      <c r="Q85" s="271"/>
      <c r="R85" s="270"/>
      <c r="S85" s="270"/>
      <c r="T85" s="270"/>
      <c r="U85" s="272"/>
      <c r="V85" s="272"/>
      <c r="W85" s="272"/>
      <c r="X85" s="272"/>
      <c r="Y85" s="272"/>
      <c r="Z85" s="272"/>
      <c r="AA85" s="272"/>
      <c r="AB85" s="272"/>
      <c r="AC85" s="272"/>
      <c r="AD85" s="272"/>
      <c r="AE85" s="272"/>
      <c r="AF85" s="273"/>
      <c r="AG85" s="271"/>
      <c r="AH85" s="270"/>
      <c r="AI85" s="270"/>
      <c r="AJ85" s="270"/>
      <c r="AK85" s="272"/>
      <c r="AL85" s="272"/>
      <c r="AM85" s="272"/>
      <c r="AN85" s="272"/>
      <c r="AO85" s="272"/>
      <c r="AP85" s="272"/>
      <c r="AQ85" s="272"/>
      <c r="AR85" s="272"/>
      <c r="AS85" s="272"/>
      <c r="AT85" s="272"/>
      <c r="AU85" s="272"/>
      <c r="AV85" s="273"/>
    </row>
    <row r="86" spans="1:48" ht="16.5" customHeight="1">
      <c r="A86" s="256" t="s">
        <v>59</v>
      </c>
      <c r="B86" s="257"/>
      <c r="C86" s="257"/>
      <c r="D86" s="257"/>
      <c r="E86" s="257"/>
      <c r="F86" s="257"/>
      <c r="G86" s="257"/>
      <c r="H86" s="259"/>
      <c r="I86" s="260" t="s">
        <v>57</v>
      </c>
      <c r="J86" s="257"/>
      <c r="K86" s="257"/>
      <c r="L86" s="257"/>
      <c r="M86" s="257"/>
      <c r="N86" s="257"/>
      <c r="O86" s="257"/>
      <c r="P86" s="258"/>
      <c r="Q86" s="256" t="s">
        <v>59</v>
      </c>
      <c r="R86" s="257"/>
      <c r="S86" s="257"/>
      <c r="T86" s="257"/>
      <c r="U86" s="257"/>
      <c r="V86" s="257"/>
      <c r="W86" s="257"/>
      <c r="X86" s="259"/>
      <c r="Y86" s="260" t="s">
        <v>57</v>
      </c>
      <c r="Z86" s="257"/>
      <c r="AA86" s="257"/>
      <c r="AB86" s="257"/>
      <c r="AC86" s="257"/>
      <c r="AD86" s="257"/>
      <c r="AE86" s="257"/>
      <c r="AF86" s="258"/>
      <c r="AG86" s="256" t="s">
        <v>59</v>
      </c>
      <c r="AH86" s="257"/>
      <c r="AI86" s="257"/>
      <c r="AJ86" s="257"/>
      <c r="AK86" s="257"/>
      <c r="AL86" s="257"/>
      <c r="AM86" s="257"/>
      <c r="AN86" s="259"/>
      <c r="AO86" s="260" t="s">
        <v>57</v>
      </c>
      <c r="AP86" s="257"/>
      <c r="AQ86" s="257"/>
      <c r="AR86" s="257"/>
      <c r="AS86" s="257"/>
      <c r="AT86" s="257"/>
      <c r="AU86" s="257"/>
      <c r="AV86" s="258"/>
    </row>
    <row r="87" spans="1:48">
      <c r="A87" s="261"/>
      <c r="B87" s="262"/>
      <c r="C87" s="262"/>
      <c r="D87" s="262"/>
      <c r="E87" s="262"/>
      <c r="F87" s="262"/>
      <c r="G87" s="262"/>
      <c r="H87" s="263"/>
      <c r="I87" s="243"/>
      <c r="J87" s="243"/>
      <c r="K87" s="243"/>
      <c r="L87" s="243"/>
      <c r="M87" s="243"/>
      <c r="N87" s="243"/>
      <c r="O87" s="243"/>
      <c r="P87" s="243"/>
      <c r="Q87" s="261"/>
      <c r="R87" s="262"/>
      <c r="S87" s="262"/>
      <c r="T87" s="262"/>
      <c r="U87" s="262"/>
      <c r="V87" s="262"/>
      <c r="W87" s="262"/>
      <c r="X87" s="263"/>
      <c r="Y87" s="243"/>
      <c r="Z87" s="243"/>
      <c r="AA87" s="243"/>
      <c r="AB87" s="243"/>
      <c r="AC87" s="243"/>
      <c r="AD87" s="243"/>
      <c r="AE87" s="243"/>
      <c r="AF87" s="243"/>
      <c r="AG87" s="261"/>
      <c r="AH87" s="262"/>
      <c r="AI87" s="262"/>
      <c r="AJ87" s="262"/>
      <c r="AK87" s="262"/>
      <c r="AL87" s="262"/>
      <c r="AM87" s="262"/>
      <c r="AN87" s="263"/>
      <c r="AO87" s="243"/>
      <c r="AP87" s="243"/>
      <c r="AQ87" s="243"/>
      <c r="AR87" s="243"/>
      <c r="AS87" s="243"/>
      <c r="AT87" s="243"/>
      <c r="AU87" s="243"/>
      <c r="AV87" s="243"/>
    </row>
    <row r="88" spans="1:48">
      <c r="A88" s="242" t="s">
        <v>55</v>
      </c>
      <c r="B88" s="242"/>
      <c r="C88" s="242"/>
      <c r="D88" s="242"/>
      <c r="E88" s="242"/>
      <c r="F88" s="242"/>
      <c r="G88" s="242"/>
      <c r="H88" s="242"/>
      <c r="I88" s="242" t="s">
        <v>58</v>
      </c>
      <c r="J88" s="242"/>
      <c r="K88" s="242"/>
      <c r="L88" s="242"/>
      <c r="M88" s="242"/>
      <c r="N88" s="242"/>
      <c r="O88" s="242"/>
      <c r="P88" s="242"/>
      <c r="Q88" s="242" t="s">
        <v>55</v>
      </c>
      <c r="R88" s="242"/>
      <c r="S88" s="242"/>
      <c r="T88" s="242"/>
      <c r="U88" s="242"/>
      <c r="V88" s="242"/>
      <c r="W88" s="242"/>
      <c r="X88" s="242"/>
      <c r="Y88" s="242" t="s">
        <v>58</v>
      </c>
      <c r="Z88" s="242"/>
      <c r="AA88" s="242"/>
      <c r="AB88" s="242"/>
      <c r="AC88" s="242"/>
      <c r="AD88" s="242"/>
      <c r="AE88" s="242"/>
      <c r="AF88" s="242"/>
      <c r="AG88" s="242" t="s">
        <v>55</v>
      </c>
      <c r="AH88" s="242"/>
      <c r="AI88" s="242"/>
      <c r="AJ88" s="242"/>
      <c r="AK88" s="242"/>
      <c r="AL88" s="242"/>
      <c r="AM88" s="242"/>
      <c r="AN88" s="242"/>
      <c r="AO88" s="242" t="s">
        <v>58</v>
      </c>
      <c r="AP88" s="242"/>
      <c r="AQ88" s="242"/>
      <c r="AR88" s="242"/>
      <c r="AS88" s="242"/>
      <c r="AT88" s="242"/>
      <c r="AU88" s="242"/>
      <c r="AV88" s="242"/>
    </row>
    <row r="89" spans="1:48">
      <c r="A89" s="243"/>
      <c r="B89" s="243"/>
      <c r="C89" s="243"/>
      <c r="D89" s="243"/>
      <c r="E89" s="243"/>
      <c r="F89" s="243"/>
      <c r="G89" s="243"/>
      <c r="H89" s="243"/>
      <c r="I89" s="243"/>
      <c r="J89" s="243"/>
      <c r="K89" s="243"/>
      <c r="L89" s="243"/>
      <c r="M89" s="243"/>
      <c r="N89" s="243"/>
      <c r="O89" s="243"/>
      <c r="P89" s="243"/>
      <c r="Q89" s="243"/>
      <c r="R89" s="243"/>
      <c r="S89" s="243"/>
      <c r="T89" s="243"/>
      <c r="U89" s="243"/>
      <c r="V89" s="243"/>
      <c r="W89" s="243"/>
      <c r="X89" s="243"/>
      <c r="Y89" s="243"/>
      <c r="Z89" s="243"/>
      <c r="AA89" s="243"/>
      <c r="AB89" s="243"/>
      <c r="AC89" s="243"/>
      <c r="AD89" s="243"/>
      <c r="AE89" s="243"/>
      <c r="AF89" s="243"/>
      <c r="AG89" s="243"/>
      <c r="AH89" s="243"/>
      <c r="AI89" s="243"/>
      <c r="AJ89" s="243"/>
      <c r="AK89" s="243"/>
      <c r="AL89" s="243"/>
      <c r="AM89" s="243"/>
      <c r="AN89" s="243"/>
      <c r="AO89" s="243"/>
      <c r="AP89" s="243"/>
      <c r="AQ89" s="243"/>
      <c r="AR89" s="243"/>
      <c r="AS89" s="243"/>
      <c r="AT89" s="243"/>
      <c r="AU89" s="243"/>
      <c r="AV89" s="243"/>
    </row>
    <row r="90" spans="1:48" ht="16.5" customHeight="1">
      <c r="A90" s="256" t="s">
        <v>56</v>
      </c>
      <c r="B90" s="257"/>
      <c r="C90" s="257"/>
      <c r="D90" s="257"/>
      <c r="E90" s="257"/>
      <c r="F90" s="257"/>
      <c r="G90" s="257"/>
      <c r="H90" s="257"/>
      <c r="I90" s="257"/>
      <c r="J90" s="257"/>
      <c r="K90" s="257"/>
      <c r="L90" s="257"/>
      <c r="M90" s="257"/>
      <c r="N90" s="257"/>
      <c r="O90" s="257"/>
      <c r="P90" s="258"/>
      <c r="Q90" s="256" t="s">
        <v>56</v>
      </c>
      <c r="R90" s="257"/>
      <c r="S90" s="257"/>
      <c r="T90" s="257"/>
      <c r="U90" s="257"/>
      <c r="V90" s="257"/>
      <c r="W90" s="257"/>
      <c r="X90" s="257"/>
      <c r="Y90" s="257"/>
      <c r="Z90" s="257"/>
      <c r="AA90" s="257"/>
      <c r="AB90" s="257"/>
      <c r="AC90" s="257"/>
      <c r="AD90" s="257"/>
      <c r="AE90" s="257"/>
      <c r="AF90" s="258"/>
      <c r="AG90" s="256" t="s">
        <v>56</v>
      </c>
      <c r="AH90" s="257"/>
      <c r="AI90" s="257"/>
      <c r="AJ90" s="257"/>
      <c r="AK90" s="257"/>
      <c r="AL90" s="257"/>
      <c r="AM90" s="257"/>
      <c r="AN90" s="257"/>
      <c r="AO90" s="257"/>
      <c r="AP90" s="257"/>
      <c r="AQ90" s="257"/>
      <c r="AR90" s="257"/>
      <c r="AS90" s="257"/>
      <c r="AT90" s="257"/>
      <c r="AU90" s="257"/>
      <c r="AV90" s="258"/>
    </row>
    <row r="91" spans="1:48">
      <c r="A91" s="250" t="s">
        <v>60</v>
      </c>
      <c r="B91" s="251"/>
      <c r="C91" s="251"/>
      <c r="D91" s="251"/>
      <c r="E91" s="251"/>
      <c r="F91" s="251"/>
      <c r="G91" s="251"/>
      <c r="H91" s="251"/>
      <c r="I91" s="251"/>
      <c r="J91" s="251"/>
      <c r="K91" s="251"/>
      <c r="L91" s="251"/>
      <c r="M91" s="251"/>
      <c r="N91" s="251"/>
      <c r="O91" s="251"/>
      <c r="P91" s="252"/>
      <c r="Q91" s="250" t="s">
        <v>60</v>
      </c>
      <c r="R91" s="251"/>
      <c r="S91" s="251"/>
      <c r="T91" s="251"/>
      <c r="U91" s="251"/>
      <c r="V91" s="251"/>
      <c r="W91" s="251"/>
      <c r="X91" s="251"/>
      <c r="Y91" s="251"/>
      <c r="Z91" s="251"/>
      <c r="AA91" s="251"/>
      <c r="AB91" s="251"/>
      <c r="AC91" s="251"/>
      <c r="AD91" s="251"/>
      <c r="AE91" s="251"/>
      <c r="AF91" s="252"/>
      <c r="AG91" s="250" t="s">
        <v>60</v>
      </c>
      <c r="AH91" s="251"/>
      <c r="AI91" s="251"/>
      <c r="AJ91" s="251"/>
      <c r="AK91" s="251"/>
      <c r="AL91" s="251"/>
      <c r="AM91" s="251"/>
      <c r="AN91" s="251"/>
      <c r="AO91" s="251"/>
      <c r="AP91" s="251"/>
      <c r="AQ91" s="251"/>
      <c r="AR91" s="251"/>
      <c r="AS91" s="251"/>
      <c r="AT91" s="251"/>
      <c r="AU91" s="251"/>
      <c r="AV91" s="252"/>
    </row>
    <row r="92" spans="1:48">
      <c r="A92" s="253"/>
      <c r="B92" s="254"/>
      <c r="C92" s="254"/>
      <c r="D92" s="254"/>
      <c r="E92" s="254"/>
      <c r="F92" s="254"/>
      <c r="G92" s="254"/>
      <c r="H92" s="254"/>
      <c r="I92" s="254"/>
      <c r="J92" s="254"/>
      <c r="K92" s="254"/>
      <c r="L92" s="254"/>
      <c r="M92" s="254"/>
      <c r="N92" s="254"/>
      <c r="O92" s="254"/>
      <c r="P92" s="255"/>
      <c r="Q92" s="253"/>
      <c r="R92" s="254"/>
      <c r="S92" s="254"/>
      <c r="T92" s="254"/>
      <c r="U92" s="254"/>
      <c r="V92" s="254"/>
      <c r="W92" s="254"/>
      <c r="X92" s="254"/>
      <c r="Y92" s="254"/>
      <c r="Z92" s="254"/>
      <c r="AA92" s="254"/>
      <c r="AB92" s="254"/>
      <c r="AC92" s="254"/>
      <c r="AD92" s="254"/>
      <c r="AE92" s="254"/>
      <c r="AF92" s="255"/>
      <c r="AG92" s="253"/>
      <c r="AH92" s="254"/>
      <c r="AI92" s="254"/>
      <c r="AJ92" s="254"/>
      <c r="AK92" s="254"/>
      <c r="AL92" s="254"/>
      <c r="AM92" s="254"/>
      <c r="AN92" s="254"/>
      <c r="AO92" s="254"/>
      <c r="AP92" s="254"/>
      <c r="AQ92" s="254"/>
      <c r="AR92" s="254"/>
      <c r="AS92" s="254"/>
      <c r="AT92" s="254"/>
      <c r="AU92" s="254"/>
      <c r="AV92" s="255"/>
    </row>
    <row r="93" spans="1:48" ht="16.5" customHeight="1">
      <c r="A93" s="196" t="s">
        <v>105</v>
      </c>
      <c r="B93" s="196"/>
      <c r="C93" s="196"/>
      <c r="D93" s="196"/>
      <c r="E93" s="196"/>
      <c r="F93" s="196"/>
      <c r="G93" s="196"/>
      <c r="H93" s="196"/>
      <c r="I93" s="196"/>
      <c r="J93" s="196"/>
      <c r="K93" s="196"/>
      <c r="L93" s="196"/>
      <c r="M93" s="196"/>
      <c r="N93" s="196"/>
      <c r="O93" s="196"/>
      <c r="P93" s="196"/>
      <c r="Q93" s="196" t="s">
        <v>105</v>
      </c>
      <c r="R93" s="196"/>
      <c r="S93" s="196"/>
      <c r="T93" s="196"/>
      <c r="U93" s="196"/>
      <c r="V93" s="196"/>
      <c r="W93" s="196"/>
      <c r="X93" s="196"/>
      <c r="Y93" s="196"/>
      <c r="Z93" s="196"/>
      <c r="AA93" s="196"/>
      <c r="AB93" s="196"/>
      <c r="AC93" s="196"/>
      <c r="AD93" s="196"/>
      <c r="AE93" s="196"/>
      <c r="AF93" s="196"/>
      <c r="AG93" s="196" t="s">
        <v>105</v>
      </c>
      <c r="AH93" s="196"/>
      <c r="AI93" s="196"/>
      <c r="AJ93" s="196"/>
      <c r="AK93" s="196"/>
      <c r="AL93" s="196"/>
      <c r="AM93" s="196"/>
      <c r="AN93" s="196"/>
      <c r="AO93" s="196"/>
      <c r="AP93" s="196"/>
      <c r="AQ93" s="196"/>
      <c r="AR93" s="196"/>
      <c r="AS93" s="196"/>
      <c r="AT93" s="196"/>
      <c r="AU93" s="196"/>
      <c r="AV93" s="196"/>
    </row>
    <row r="94" spans="1:48">
      <c r="A94" s="196"/>
      <c r="B94" s="196"/>
      <c r="C94" s="196"/>
      <c r="D94" s="196"/>
      <c r="E94" s="196"/>
      <c r="F94" s="196"/>
      <c r="G94" s="196"/>
      <c r="H94" s="196"/>
      <c r="I94" s="196"/>
      <c r="J94" s="196"/>
      <c r="K94" s="196"/>
      <c r="L94" s="196"/>
      <c r="M94" s="196"/>
      <c r="N94" s="196"/>
      <c r="O94" s="196"/>
      <c r="P94" s="196"/>
      <c r="Q94" s="196"/>
      <c r="R94" s="196"/>
      <c r="S94" s="196"/>
      <c r="T94" s="196"/>
      <c r="U94" s="196"/>
      <c r="V94" s="196"/>
      <c r="W94" s="196"/>
      <c r="X94" s="196"/>
      <c r="Y94" s="196"/>
      <c r="Z94" s="196"/>
      <c r="AA94" s="196"/>
      <c r="AB94" s="196"/>
      <c r="AC94" s="196"/>
      <c r="AD94" s="196"/>
      <c r="AE94" s="196"/>
      <c r="AF94" s="196"/>
      <c r="AG94" s="196"/>
      <c r="AH94" s="196"/>
      <c r="AI94" s="196"/>
      <c r="AJ94" s="196"/>
      <c r="AK94" s="196"/>
      <c r="AL94" s="196"/>
      <c r="AM94" s="196"/>
      <c r="AN94" s="196"/>
      <c r="AO94" s="196"/>
      <c r="AP94" s="196"/>
      <c r="AQ94" s="196"/>
      <c r="AR94" s="196"/>
      <c r="AS94" s="196"/>
      <c r="AT94" s="196"/>
      <c r="AU94" s="196"/>
      <c r="AV94" s="196"/>
    </row>
    <row r="95" spans="1:48">
      <c r="A95" s="196"/>
      <c r="B95" s="196"/>
      <c r="C95" s="196"/>
      <c r="D95" s="196"/>
      <c r="E95" s="196"/>
      <c r="F95" s="196"/>
      <c r="G95" s="196"/>
      <c r="H95" s="196"/>
      <c r="I95" s="196"/>
      <c r="J95" s="196"/>
      <c r="K95" s="196"/>
      <c r="L95" s="196"/>
      <c r="M95" s="196"/>
      <c r="N95" s="196"/>
      <c r="O95" s="196"/>
      <c r="P95" s="196"/>
      <c r="Q95" s="196"/>
      <c r="R95" s="196"/>
      <c r="S95" s="196"/>
      <c r="T95" s="196"/>
      <c r="U95" s="196"/>
      <c r="V95" s="196"/>
      <c r="W95" s="196"/>
      <c r="X95" s="196"/>
      <c r="Y95" s="196"/>
      <c r="Z95" s="196"/>
      <c r="AA95" s="196"/>
      <c r="AB95" s="196"/>
      <c r="AC95" s="196"/>
      <c r="AD95" s="196"/>
      <c r="AE95" s="196"/>
      <c r="AF95" s="196"/>
      <c r="AG95" s="196"/>
      <c r="AH95" s="196"/>
      <c r="AI95" s="196"/>
      <c r="AJ95" s="196"/>
      <c r="AK95" s="196"/>
      <c r="AL95" s="196"/>
      <c r="AM95" s="196"/>
      <c r="AN95" s="196"/>
      <c r="AO95" s="196"/>
      <c r="AP95" s="196"/>
      <c r="AQ95" s="196"/>
      <c r="AR95" s="196"/>
      <c r="AS95" s="196"/>
      <c r="AT95" s="196"/>
      <c r="AU95" s="196"/>
      <c r="AV95" s="196"/>
    </row>
    <row r="99" spans="1:48" ht="17.25" thickBot="1"/>
    <row r="100" spans="1:48">
      <c r="A100" s="110" t="s">
        <v>32</v>
      </c>
      <c r="B100" s="171"/>
      <c r="C100" s="171"/>
      <c r="D100" s="171"/>
      <c r="E100" s="171"/>
      <c r="F100" s="171"/>
      <c r="G100" s="171"/>
      <c r="H100" s="174" t="s">
        <v>33</v>
      </c>
      <c r="I100" s="175"/>
      <c r="J100" s="175"/>
      <c r="K100" s="175"/>
      <c r="L100" s="178" t="s">
        <v>34</v>
      </c>
      <c r="M100" s="180" t="s">
        <v>52</v>
      </c>
      <c r="N100" s="175"/>
      <c r="O100" s="175"/>
      <c r="P100" s="181"/>
      <c r="Q100" s="110" t="s">
        <v>32</v>
      </c>
      <c r="R100" s="171"/>
      <c r="S100" s="171"/>
      <c r="T100" s="171"/>
      <c r="U100" s="171"/>
      <c r="V100" s="171"/>
      <c r="W100" s="171"/>
      <c r="X100" s="174" t="s">
        <v>33</v>
      </c>
      <c r="Y100" s="175"/>
      <c r="Z100" s="175"/>
      <c r="AA100" s="175"/>
      <c r="AB100" s="178" t="s">
        <v>34</v>
      </c>
      <c r="AC100" s="180" t="s">
        <v>52</v>
      </c>
      <c r="AD100" s="175"/>
      <c r="AE100" s="175"/>
      <c r="AF100" s="181"/>
      <c r="AG100" s="110" t="s">
        <v>32</v>
      </c>
      <c r="AH100" s="171"/>
      <c r="AI100" s="171"/>
      <c r="AJ100" s="171"/>
      <c r="AK100" s="171"/>
      <c r="AL100" s="171"/>
      <c r="AM100" s="171"/>
      <c r="AN100" s="174" t="s">
        <v>33</v>
      </c>
      <c r="AO100" s="175"/>
      <c r="AP100" s="175"/>
      <c r="AQ100" s="175"/>
      <c r="AR100" s="178" t="s">
        <v>34</v>
      </c>
      <c r="AS100" s="180" t="s">
        <v>52</v>
      </c>
      <c r="AT100" s="175"/>
      <c r="AU100" s="175"/>
      <c r="AV100" s="181"/>
    </row>
    <row r="101" spans="1:48" ht="17.25" thickBot="1">
      <c r="A101" s="172"/>
      <c r="B101" s="173"/>
      <c r="C101" s="173"/>
      <c r="D101" s="173"/>
      <c r="E101" s="173"/>
      <c r="F101" s="173"/>
      <c r="G101" s="173"/>
      <c r="H101" s="176"/>
      <c r="I101" s="177"/>
      <c r="J101" s="177"/>
      <c r="K101" s="177"/>
      <c r="L101" s="179"/>
      <c r="M101" s="177"/>
      <c r="N101" s="177"/>
      <c r="O101" s="177"/>
      <c r="P101" s="182"/>
      <c r="Q101" s="172"/>
      <c r="R101" s="173"/>
      <c r="S101" s="173"/>
      <c r="T101" s="173"/>
      <c r="U101" s="173"/>
      <c r="V101" s="173"/>
      <c r="W101" s="173"/>
      <c r="X101" s="176"/>
      <c r="Y101" s="177"/>
      <c r="Z101" s="177"/>
      <c r="AA101" s="177"/>
      <c r="AB101" s="179"/>
      <c r="AC101" s="177"/>
      <c r="AD101" s="177"/>
      <c r="AE101" s="177"/>
      <c r="AF101" s="182"/>
      <c r="AG101" s="172"/>
      <c r="AH101" s="173"/>
      <c r="AI101" s="173"/>
      <c r="AJ101" s="173"/>
      <c r="AK101" s="173"/>
      <c r="AL101" s="173"/>
      <c r="AM101" s="173"/>
      <c r="AN101" s="176"/>
      <c r="AO101" s="177"/>
      <c r="AP101" s="177"/>
      <c r="AQ101" s="177"/>
      <c r="AR101" s="179"/>
      <c r="AS101" s="177"/>
      <c r="AT101" s="177"/>
      <c r="AU101" s="177"/>
      <c r="AV101" s="182"/>
    </row>
    <row r="102" spans="1:48" ht="16.5" customHeight="1">
      <c r="A102" s="183" t="s">
        <v>65</v>
      </c>
      <c r="B102" s="184"/>
      <c r="C102" s="184"/>
      <c r="D102" s="184"/>
      <c r="E102" s="184"/>
      <c r="F102" s="184"/>
      <c r="G102" s="184"/>
      <c r="H102" s="184"/>
      <c r="I102" s="184"/>
      <c r="J102" s="184"/>
      <c r="K102" s="184"/>
      <c r="L102" s="184"/>
      <c r="M102" s="184"/>
      <c r="N102" s="184"/>
      <c r="O102" s="184"/>
      <c r="P102" s="185"/>
      <c r="Q102" s="183" t="s">
        <v>65</v>
      </c>
      <c r="R102" s="184"/>
      <c r="S102" s="184"/>
      <c r="T102" s="184"/>
      <c r="U102" s="184"/>
      <c r="V102" s="184"/>
      <c r="W102" s="184"/>
      <c r="X102" s="184"/>
      <c r="Y102" s="184"/>
      <c r="Z102" s="184"/>
      <c r="AA102" s="184"/>
      <c r="AB102" s="184"/>
      <c r="AC102" s="184"/>
      <c r="AD102" s="184"/>
      <c r="AE102" s="184"/>
      <c r="AF102" s="185"/>
      <c r="AG102" s="183" t="s">
        <v>65</v>
      </c>
      <c r="AH102" s="184"/>
      <c r="AI102" s="184"/>
      <c r="AJ102" s="184"/>
      <c r="AK102" s="184"/>
      <c r="AL102" s="184"/>
      <c r="AM102" s="184"/>
      <c r="AN102" s="184"/>
      <c r="AO102" s="184"/>
      <c r="AP102" s="184"/>
      <c r="AQ102" s="184"/>
      <c r="AR102" s="184"/>
      <c r="AS102" s="184"/>
      <c r="AT102" s="184"/>
      <c r="AU102" s="184"/>
      <c r="AV102" s="185"/>
    </row>
    <row r="103" spans="1:48" ht="17.25" thickBot="1">
      <c r="A103" s="186"/>
      <c r="B103" s="187"/>
      <c r="C103" s="187"/>
      <c r="D103" s="187"/>
      <c r="E103" s="187"/>
      <c r="F103" s="187"/>
      <c r="G103" s="187"/>
      <c r="H103" s="187"/>
      <c r="I103" s="187"/>
      <c r="J103" s="187"/>
      <c r="K103" s="187"/>
      <c r="L103" s="187"/>
      <c r="M103" s="187"/>
      <c r="N103" s="187"/>
      <c r="O103" s="187"/>
      <c r="P103" s="188"/>
      <c r="Q103" s="186"/>
      <c r="R103" s="187"/>
      <c r="S103" s="187"/>
      <c r="T103" s="187"/>
      <c r="U103" s="187"/>
      <c r="V103" s="187"/>
      <c r="W103" s="187"/>
      <c r="X103" s="187"/>
      <c r="Y103" s="187"/>
      <c r="Z103" s="187"/>
      <c r="AA103" s="187"/>
      <c r="AB103" s="187"/>
      <c r="AC103" s="187"/>
      <c r="AD103" s="187"/>
      <c r="AE103" s="187"/>
      <c r="AF103" s="188"/>
      <c r="AG103" s="186"/>
      <c r="AH103" s="187"/>
      <c r="AI103" s="187"/>
      <c r="AJ103" s="187"/>
      <c r="AK103" s="187"/>
      <c r="AL103" s="187"/>
      <c r="AM103" s="187"/>
      <c r="AN103" s="187"/>
      <c r="AO103" s="187"/>
      <c r="AP103" s="187"/>
      <c r="AQ103" s="187"/>
      <c r="AR103" s="187"/>
      <c r="AS103" s="187"/>
      <c r="AT103" s="187"/>
      <c r="AU103" s="187"/>
      <c r="AV103" s="188"/>
    </row>
    <row r="104" spans="1:48" ht="17.25" thickBot="1">
      <c r="A104" s="189" t="s">
        <v>35</v>
      </c>
      <c r="B104" s="190"/>
      <c r="C104" s="190"/>
      <c r="D104" s="191"/>
      <c r="E104" s="192"/>
      <c r="F104" s="192"/>
      <c r="G104" s="192"/>
      <c r="H104" s="192"/>
      <c r="I104" s="192"/>
      <c r="J104" s="192"/>
      <c r="K104" s="193"/>
      <c r="L104" s="193"/>
      <c r="M104" s="193"/>
      <c r="N104" s="193"/>
      <c r="O104" s="193"/>
      <c r="P104" s="194"/>
      <c r="Q104" s="189" t="s">
        <v>35</v>
      </c>
      <c r="R104" s="190"/>
      <c r="S104" s="190"/>
      <c r="T104" s="191"/>
      <c r="U104" s="192"/>
      <c r="V104" s="192"/>
      <c r="W104" s="192"/>
      <c r="X104" s="192"/>
      <c r="Y104" s="192"/>
      <c r="Z104" s="192"/>
      <c r="AA104" s="193"/>
      <c r="AB104" s="193"/>
      <c r="AC104" s="193"/>
      <c r="AD104" s="193"/>
      <c r="AE104" s="193"/>
      <c r="AF104" s="194"/>
      <c r="AG104" s="189" t="s">
        <v>35</v>
      </c>
      <c r="AH104" s="190"/>
      <c r="AI104" s="190"/>
      <c r="AJ104" s="191"/>
      <c r="AK104" s="192"/>
      <c r="AL104" s="192"/>
      <c r="AM104" s="192"/>
      <c r="AN104" s="192"/>
      <c r="AO104" s="192"/>
      <c r="AP104" s="192"/>
      <c r="AQ104" s="193"/>
      <c r="AR104" s="193"/>
      <c r="AS104" s="193"/>
      <c r="AT104" s="193"/>
      <c r="AU104" s="193"/>
      <c r="AV104" s="194"/>
    </row>
    <row r="105" spans="1:48">
      <c r="A105" s="226" t="s">
        <v>36</v>
      </c>
      <c r="B105" s="227"/>
      <c r="C105" s="227"/>
      <c r="D105" s="228"/>
      <c r="E105" s="229"/>
      <c r="F105" s="229"/>
      <c r="G105" s="229"/>
      <c r="H105" s="229"/>
      <c r="I105" s="229"/>
      <c r="J105" s="229"/>
      <c r="K105" s="229"/>
      <c r="L105" s="229"/>
      <c r="M105" s="229"/>
      <c r="N105" s="229"/>
      <c r="O105" s="229"/>
      <c r="P105" s="230"/>
      <c r="Q105" s="226" t="s">
        <v>36</v>
      </c>
      <c r="R105" s="227"/>
      <c r="S105" s="227"/>
      <c r="T105" s="228"/>
      <c r="U105" s="229"/>
      <c r="V105" s="229"/>
      <c r="W105" s="229"/>
      <c r="X105" s="229"/>
      <c r="Y105" s="229"/>
      <c r="Z105" s="229"/>
      <c r="AA105" s="229"/>
      <c r="AB105" s="229"/>
      <c r="AC105" s="229"/>
      <c r="AD105" s="229"/>
      <c r="AE105" s="229"/>
      <c r="AF105" s="230"/>
      <c r="AG105" s="226" t="s">
        <v>36</v>
      </c>
      <c r="AH105" s="227"/>
      <c r="AI105" s="227"/>
      <c r="AJ105" s="228"/>
      <c r="AK105" s="229"/>
      <c r="AL105" s="229"/>
      <c r="AM105" s="229"/>
      <c r="AN105" s="229"/>
      <c r="AO105" s="229"/>
      <c r="AP105" s="229"/>
      <c r="AQ105" s="229"/>
      <c r="AR105" s="229"/>
      <c r="AS105" s="229"/>
      <c r="AT105" s="229"/>
      <c r="AU105" s="229"/>
      <c r="AV105" s="230"/>
    </row>
    <row r="106" spans="1:48">
      <c r="A106" s="195" t="s">
        <v>53</v>
      </c>
      <c r="B106" s="196"/>
      <c r="C106" s="196"/>
      <c r="D106" s="196"/>
      <c r="E106" s="231"/>
      <c r="F106" s="231"/>
      <c r="G106" s="231"/>
      <c r="H106" s="231"/>
      <c r="I106" s="231"/>
      <c r="J106" s="231"/>
      <c r="K106" s="231"/>
      <c r="L106" s="231"/>
      <c r="M106" s="231"/>
      <c r="N106" s="231"/>
      <c r="O106" s="231"/>
      <c r="P106" s="232"/>
      <c r="Q106" s="195" t="s">
        <v>53</v>
      </c>
      <c r="R106" s="196"/>
      <c r="S106" s="196"/>
      <c r="T106" s="196"/>
      <c r="U106" s="231"/>
      <c r="V106" s="231"/>
      <c r="W106" s="231"/>
      <c r="X106" s="231"/>
      <c r="Y106" s="231"/>
      <c r="Z106" s="231"/>
      <c r="AA106" s="231"/>
      <c r="AB106" s="231"/>
      <c r="AC106" s="231"/>
      <c r="AD106" s="231"/>
      <c r="AE106" s="231"/>
      <c r="AF106" s="232"/>
      <c r="AG106" s="195" t="s">
        <v>53</v>
      </c>
      <c r="AH106" s="196"/>
      <c r="AI106" s="196"/>
      <c r="AJ106" s="196"/>
      <c r="AK106" s="231"/>
      <c r="AL106" s="231"/>
      <c r="AM106" s="231"/>
      <c r="AN106" s="231"/>
      <c r="AO106" s="231"/>
      <c r="AP106" s="231"/>
      <c r="AQ106" s="231"/>
      <c r="AR106" s="231"/>
      <c r="AS106" s="231"/>
      <c r="AT106" s="231"/>
      <c r="AU106" s="231"/>
      <c r="AV106" s="232"/>
    </row>
    <row r="107" spans="1:48">
      <c r="A107" s="244" t="s">
        <v>61</v>
      </c>
      <c r="B107" s="245"/>
      <c r="C107" s="245"/>
      <c r="D107" s="246"/>
      <c r="E107" s="247"/>
      <c r="F107" s="248"/>
      <c r="G107" s="248"/>
      <c r="H107" s="248"/>
      <c r="I107" s="248"/>
      <c r="J107" s="248"/>
      <c r="K107" s="248"/>
      <c r="L107" s="248"/>
      <c r="M107" s="248"/>
      <c r="N107" s="248"/>
      <c r="O107" s="248"/>
      <c r="P107" s="249"/>
      <c r="Q107" s="244" t="s">
        <v>61</v>
      </c>
      <c r="R107" s="245"/>
      <c r="S107" s="245"/>
      <c r="T107" s="246"/>
      <c r="U107" s="247"/>
      <c r="V107" s="248"/>
      <c r="W107" s="248"/>
      <c r="X107" s="248"/>
      <c r="Y107" s="248"/>
      <c r="Z107" s="248"/>
      <c r="AA107" s="248"/>
      <c r="AB107" s="248"/>
      <c r="AC107" s="248"/>
      <c r="AD107" s="248"/>
      <c r="AE107" s="248"/>
      <c r="AF107" s="249"/>
      <c r="AG107" s="244" t="s">
        <v>61</v>
      </c>
      <c r="AH107" s="245"/>
      <c r="AI107" s="245"/>
      <c r="AJ107" s="246"/>
      <c r="AK107" s="247"/>
      <c r="AL107" s="248"/>
      <c r="AM107" s="248"/>
      <c r="AN107" s="248"/>
      <c r="AO107" s="248"/>
      <c r="AP107" s="248"/>
      <c r="AQ107" s="248"/>
      <c r="AR107" s="248"/>
      <c r="AS107" s="248"/>
      <c r="AT107" s="248"/>
      <c r="AU107" s="248"/>
      <c r="AV107" s="249"/>
    </row>
    <row r="108" spans="1:48">
      <c r="A108" s="233" t="s">
        <v>54</v>
      </c>
      <c r="B108" s="196"/>
      <c r="C108" s="196"/>
      <c r="D108" s="196"/>
      <c r="E108" s="234"/>
      <c r="F108" s="234"/>
      <c r="G108" s="234"/>
      <c r="H108" s="234"/>
      <c r="I108" s="234"/>
      <c r="J108" s="234"/>
      <c r="K108" s="234"/>
      <c r="L108" s="234"/>
      <c r="M108" s="234"/>
      <c r="N108" s="234"/>
      <c r="O108" s="234"/>
      <c r="P108" s="235"/>
      <c r="Q108" s="233" t="s">
        <v>54</v>
      </c>
      <c r="R108" s="196"/>
      <c r="S108" s="196"/>
      <c r="T108" s="196"/>
      <c r="U108" s="234"/>
      <c r="V108" s="234"/>
      <c r="W108" s="234"/>
      <c r="X108" s="234"/>
      <c r="Y108" s="234"/>
      <c r="Z108" s="234"/>
      <c r="AA108" s="234"/>
      <c r="AB108" s="234"/>
      <c r="AC108" s="234"/>
      <c r="AD108" s="234"/>
      <c r="AE108" s="234"/>
      <c r="AF108" s="235"/>
      <c r="AG108" s="233" t="s">
        <v>54</v>
      </c>
      <c r="AH108" s="196"/>
      <c r="AI108" s="196"/>
      <c r="AJ108" s="196"/>
      <c r="AK108" s="234"/>
      <c r="AL108" s="234"/>
      <c r="AM108" s="234"/>
      <c r="AN108" s="234"/>
      <c r="AO108" s="234"/>
      <c r="AP108" s="234"/>
      <c r="AQ108" s="234"/>
      <c r="AR108" s="234"/>
      <c r="AS108" s="234"/>
      <c r="AT108" s="234"/>
      <c r="AU108" s="234"/>
      <c r="AV108" s="235"/>
    </row>
    <row r="109" spans="1:48">
      <c r="A109" s="195" t="s">
        <v>37</v>
      </c>
      <c r="B109" s="196"/>
      <c r="C109" s="196"/>
      <c r="D109" s="196"/>
      <c r="E109" s="197"/>
      <c r="F109" s="197"/>
      <c r="G109" s="197"/>
      <c r="H109" s="197"/>
      <c r="I109" s="197"/>
      <c r="J109" s="197"/>
      <c r="K109" s="197"/>
      <c r="L109" s="197"/>
      <c r="M109" s="197"/>
      <c r="N109" s="197"/>
      <c r="O109" s="197"/>
      <c r="P109" s="198"/>
      <c r="Q109" s="195" t="s">
        <v>37</v>
      </c>
      <c r="R109" s="196"/>
      <c r="S109" s="196"/>
      <c r="T109" s="196"/>
      <c r="U109" s="197"/>
      <c r="V109" s="197"/>
      <c r="W109" s="197"/>
      <c r="X109" s="197"/>
      <c r="Y109" s="197"/>
      <c r="Z109" s="197"/>
      <c r="AA109" s="197"/>
      <c r="AB109" s="197"/>
      <c r="AC109" s="197"/>
      <c r="AD109" s="197"/>
      <c r="AE109" s="197"/>
      <c r="AF109" s="198"/>
      <c r="AG109" s="195" t="s">
        <v>37</v>
      </c>
      <c r="AH109" s="196"/>
      <c r="AI109" s="196"/>
      <c r="AJ109" s="196"/>
      <c r="AK109" s="197"/>
      <c r="AL109" s="197"/>
      <c r="AM109" s="197"/>
      <c r="AN109" s="197"/>
      <c r="AO109" s="197"/>
      <c r="AP109" s="197"/>
      <c r="AQ109" s="197"/>
      <c r="AR109" s="197"/>
      <c r="AS109" s="197"/>
      <c r="AT109" s="197"/>
      <c r="AU109" s="197"/>
      <c r="AV109" s="198"/>
    </row>
    <row r="110" spans="1:48">
      <c r="A110" s="195"/>
      <c r="B110" s="196"/>
      <c r="C110" s="196"/>
      <c r="D110" s="196"/>
      <c r="E110" s="197"/>
      <c r="F110" s="197"/>
      <c r="G110" s="197"/>
      <c r="H110" s="197"/>
      <c r="I110" s="197"/>
      <c r="J110" s="197"/>
      <c r="K110" s="197"/>
      <c r="L110" s="197"/>
      <c r="M110" s="197"/>
      <c r="N110" s="197"/>
      <c r="O110" s="197"/>
      <c r="P110" s="198"/>
      <c r="Q110" s="195"/>
      <c r="R110" s="196"/>
      <c r="S110" s="196"/>
      <c r="T110" s="196"/>
      <c r="U110" s="197"/>
      <c r="V110" s="197"/>
      <c r="W110" s="197"/>
      <c r="X110" s="197"/>
      <c r="Y110" s="197"/>
      <c r="Z110" s="197"/>
      <c r="AA110" s="197"/>
      <c r="AB110" s="197"/>
      <c r="AC110" s="197"/>
      <c r="AD110" s="197"/>
      <c r="AE110" s="197"/>
      <c r="AF110" s="198"/>
      <c r="AG110" s="195"/>
      <c r="AH110" s="196"/>
      <c r="AI110" s="196"/>
      <c r="AJ110" s="196"/>
      <c r="AK110" s="197"/>
      <c r="AL110" s="197"/>
      <c r="AM110" s="197"/>
      <c r="AN110" s="197"/>
      <c r="AO110" s="197"/>
      <c r="AP110" s="197"/>
      <c r="AQ110" s="197"/>
      <c r="AR110" s="197"/>
      <c r="AS110" s="197"/>
      <c r="AT110" s="197"/>
      <c r="AU110" s="197"/>
      <c r="AV110" s="198"/>
    </row>
    <row r="111" spans="1:48">
      <c r="A111" s="195"/>
      <c r="B111" s="196"/>
      <c r="C111" s="196"/>
      <c r="D111" s="196"/>
      <c r="E111" s="197"/>
      <c r="F111" s="197"/>
      <c r="G111" s="197"/>
      <c r="H111" s="197"/>
      <c r="I111" s="197"/>
      <c r="J111" s="197"/>
      <c r="K111" s="197"/>
      <c r="L111" s="197"/>
      <c r="M111" s="197"/>
      <c r="N111" s="197"/>
      <c r="O111" s="197"/>
      <c r="P111" s="198"/>
      <c r="Q111" s="195"/>
      <c r="R111" s="196"/>
      <c r="S111" s="196"/>
      <c r="T111" s="196"/>
      <c r="U111" s="197"/>
      <c r="V111" s="197"/>
      <c r="W111" s="197"/>
      <c r="X111" s="197"/>
      <c r="Y111" s="197"/>
      <c r="Z111" s="197"/>
      <c r="AA111" s="197"/>
      <c r="AB111" s="197"/>
      <c r="AC111" s="197"/>
      <c r="AD111" s="197"/>
      <c r="AE111" s="197"/>
      <c r="AF111" s="198"/>
      <c r="AG111" s="195"/>
      <c r="AH111" s="196"/>
      <c r="AI111" s="196"/>
      <c r="AJ111" s="196"/>
      <c r="AK111" s="197"/>
      <c r="AL111" s="197"/>
      <c r="AM111" s="197"/>
      <c r="AN111" s="197"/>
      <c r="AO111" s="197"/>
      <c r="AP111" s="197"/>
      <c r="AQ111" s="197"/>
      <c r="AR111" s="197"/>
      <c r="AS111" s="197"/>
      <c r="AT111" s="197"/>
      <c r="AU111" s="197"/>
      <c r="AV111" s="198"/>
    </row>
    <row r="112" spans="1:48">
      <c r="A112" s="199" t="s">
        <v>38</v>
      </c>
      <c r="B112" s="200"/>
      <c r="C112" s="200"/>
      <c r="D112" s="201"/>
      <c r="E112" s="208"/>
      <c r="F112" s="209"/>
      <c r="G112" s="209"/>
      <c r="H112" s="209"/>
      <c r="I112" s="209"/>
      <c r="J112" s="209"/>
      <c r="K112" s="209"/>
      <c r="L112" s="209"/>
      <c r="M112" s="209"/>
      <c r="N112" s="209"/>
      <c r="O112" s="209"/>
      <c r="P112" s="210"/>
      <c r="Q112" s="199" t="s">
        <v>38</v>
      </c>
      <c r="R112" s="200"/>
      <c r="S112" s="200"/>
      <c r="T112" s="201"/>
      <c r="U112" s="208"/>
      <c r="V112" s="209"/>
      <c r="W112" s="209"/>
      <c r="X112" s="209"/>
      <c r="Y112" s="209"/>
      <c r="Z112" s="209"/>
      <c r="AA112" s="209"/>
      <c r="AB112" s="209"/>
      <c r="AC112" s="209"/>
      <c r="AD112" s="209"/>
      <c r="AE112" s="209"/>
      <c r="AF112" s="210"/>
      <c r="AG112" s="199" t="s">
        <v>38</v>
      </c>
      <c r="AH112" s="200"/>
      <c r="AI112" s="200"/>
      <c r="AJ112" s="201"/>
      <c r="AK112" s="208"/>
      <c r="AL112" s="209"/>
      <c r="AM112" s="209"/>
      <c r="AN112" s="209"/>
      <c r="AO112" s="209"/>
      <c r="AP112" s="209"/>
      <c r="AQ112" s="209"/>
      <c r="AR112" s="209"/>
      <c r="AS112" s="209"/>
      <c r="AT112" s="209"/>
      <c r="AU112" s="209"/>
      <c r="AV112" s="210"/>
    </row>
    <row r="113" spans="1:48">
      <c r="A113" s="202"/>
      <c r="B113" s="203"/>
      <c r="C113" s="203"/>
      <c r="D113" s="204"/>
      <c r="E113" s="211"/>
      <c r="F113" s="212"/>
      <c r="G113" s="212"/>
      <c r="H113" s="212"/>
      <c r="I113" s="212"/>
      <c r="J113" s="212"/>
      <c r="K113" s="212"/>
      <c r="L113" s="212"/>
      <c r="M113" s="212"/>
      <c r="N113" s="212"/>
      <c r="O113" s="212"/>
      <c r="P113" s="213"/>
      <c r="Q113" s="202"/>
      <c r="R113" s="203"/>
      <c r="S113" s="203"/>
      <c r="T113" s="204"/>
      <c r="U113" s="211"/>
      <c r="V113" s="212"/>
      <c r="W113" s="212"/>
      <c r="X113" s="212"/>
      <c r="Y113" s="212"/>
      <c r="Z113" s="212"/>
      <c r="AA113" s="212"/>
      <c r="AB113" s="212"/>
      <c r="AC113" s="212"/>
      <c r="AD113" s="212"/>
      <c r="AE113" s="212"/>
      <c r="AF113" s="213"/>
      <c r="AG113" s="202"/>
      <c r="AH113" s="203"/>
      <c r="AI113" s="203"/>
      <c r="AJ113" s="204"/>
      <c r="AK113" s="211"/>
      <c r="AL113" s="212"/>
      <c r="AM113" s="212"/>
      <c r="AN113" s="212"/>
      <c r="AO113" s="212"/>
      <c r="AP113" s="212"/>
      <c r="AQ113" s="212"/>
      <c r="AR113" s="212"/>
      <c r="AS113" s="212"/>
      <c r="AT113" s="212"/>
      <c r="AU113" s="212"/>
      <c r="AV113" s="213"/>
    </row>
    <row r="114" spans="1:48">
      <c r="A114" s="202"/>
      <c r="B114" s="203"/>
      <c r="C114" s="203"/>
      <c r="D114" s="204"/>
      <c r="E114" s="211"/>
      <c r="F114" s="212"/>
      <c r="G114" s="212"/>
      <c r="H114" s="212"/>
      <c r="I114" s="212"/>
      <c r="J114" s="212"/>
      <c r="K114" s="212"/>
      <c r="L114" s="212"/>
      <c r="M114" s="212"/>
      <c r="N114" s="212"/>
      <c r="O114" s="212"/>
      <c r="P114" s="213"/>
      <c r="Q114" s="202"/>
      <c r="R114" s="203"/>
      <c r="S114" s="203"/>
      <c r="T114" s="204"/>
      <c r="U114" s="211"/>
      <c r="V114" s="212"/>
      <c r="W114" s="212"/>
      <c r="X114" s="212"/>
      <c r="Y114" s="212"/>
      <c r="Z114" s="212"/>
      <c r="AA114" s="212"/>
      <c r="AB114" s="212"/>
      <c r="AC114" s="212"/>
      <c r="AD114" s="212"/>
      <c r="AE114" s="212"/>
      <c r="AF114" s="213"/>
      <c r="AG114" s="202"/>
      <c r="AH114" s="203"/>
      <c r="AI114" s="203"/>
      <c r="AJ114" s="204"/>
      <c r="AK114" s="211"/>
      <c r="AL114" s="212"/>
      <c r="AM114" s="212"/>
      <c r="AN114" s="212"/>
      <c r="AO114" s="212"/>
      <c r="AP114" s="212"/>
      <c r="AQ114" s="212"/>
      <c r="AR114" s="212"/>
      <c r="AS114" s="212"/>
      <c r="AT114" s="212"/>
      <c r="AU114" s="212"/>
      <c r="AV114" s="213"/>
    </row>
    <row r="115" spans="1:48">
      <c r="A115" s="205"/>
      <c r="B115" s="206"/>
      <c r="C115" s="206"/>
      <c r="D115" s="207"/>
      <c r="E115" s="214"/>
      <c r="F115" s="215"/>
      <c r="G115" s="215"/>
      <c r="H115" s="215"/>
      <c r="I115" s="215"/>
      <c r="J115" s="215"/>
      <c r="K115" s="215"/>
      <c r="L115" s="215"/>
      <c r="M115" s="215"/>
      <c r="N115" s="215"/>
      <c r="O115" s="215"/>
      <c r="P115" s="216"/>
      <c r="Q115" s="205"/>
      <c r="R115" s="206"/>
      <c r="S115" s="206"/>
      <c r="T115" s="207"/>
      <c r="U115" s="214"/>
      <c r="V115" s="215"/>
      <c r="W115" s="215"/>
      <c r="X115" s="215"/>
      <c r="Y115" s="215"/>
      <c r="Z115" s="215"/>
      <c r="AA115" s="215"/>
      <c r="AB115" s="215"/>
      <c r="AC115" s="215"/>
      <c r="AD115" s="215"/>
      <c r="AE115" s="215"/>
      <c r="AF115" s="216"/>
      <c r="AG115" s="205"/>
      <c r="AH115" s="206"/>
      <c r="AI115" s="206"/>
      <c r="AJ115" s="207"/>
      <c r="AK115" s="214"/>
      <c r="AL115" s="215"/>
      <c r="AM115" s="215"/>
      <c r="AN115" s="215"/>
      <c r="AO115" s="215"/>
      <c r="AP115" s="215"/>
      <c r="AQ115" s="215"/>
      <c r="AR115" s="215"/>
      <c r="AS115" s="215"/>
      <c r="AT115" s="215"/>
      <c r="AU115" s="215"/>
      <c r="AV115" s="216"/>
    </row>
    <row r="116" spans="1:48">
      <c r="A116" s="199" t="s">
        <v>39</v>
      </c>
      <c r="B116" s="200"/>
      <c r="C116" s="200"/>
      <c r="D116" s="201"/>
      <c r="E116" s="217"/>
      <c r="F116" s="218"/>
      <c r="G116" s="218"/>
      <c r="H116" s="218"/>
      <c r="I116" s="218"/>
      <c r="J116" s="218"/>
      <c r="K116" s="218"/>
      <c r="L116" s="218"/>
      <c r="M116" s="218"/>
      <c r="N116" s="218"/>
      <c r="O116" s="218"/>
      <c r="P116" s="219"/>
      <c r="Q116" s="199" t="s">
        <v>39</v>
      </c>
      <c r="R116" s="200"/>
      <c r="S116" s="200"/>
      <c r="T116" s="201"/>
      <c r="U116" s="217"/>
      <c r="V116" s="218"/>
      <c r="W116" s="218"/>
      <c r="X116" s="218"/>
      <c r="Y116" s="218"/>
      <c r="Z116" s="218"/>
      <c r="AA116" s="218"/>
      <c r="AB116" s="218"/>
      <c r="AC116" s="218"/>
      <c r="AD116" s="218"/>
      <c r="AE116" s="218"/>
      <c r="AF116" s="219"/>
      <c r="AG116" s="199" t="s">
        <v>39</v>
      </c>
      <c r="AH116" s="200"/>
      <c r="AI116" s="200"/>
      <c r="AJ116" s="201"/>
      <c r="AK116" s="217"/>
      <c r="AL116" s="218"/>
      <c r="AM116" s="218"/>
      <c r="AN116" s="218"/>
      <c r="AO116" s="218"/>
      <c r="AP116" s="218"/>
      <c r="AQ116" s="218"/>
      <c r="AR116" s="218"/>
      <c r="AS116" s="218"/>
      <c r="AT116" s="218"/>
      <c r="AU116" s="218"/>
      <c r="AV116" s="219"/>
    </row>
    <row r="117" spans="1:48">
      <c r="A117" s="202"/>
      <c r="B117" s="203"/>
      <c r="C117" s="203"/>
      <c r="D117" s="204"/>
      <c r="E117" s="220"/>
      <c r="F117" s="221"/>
      <c r="G117" s="221"/>
      <c r="H117" s="221"/>
      <c r="I117" s="221"/>
      <c r="J117" s="221"/>
      <c r="K117" s="221"/>
      <c r="L117" s="221"/>
      <c r="M117" s="221"/>
      <c r="N117" s="221"/>
      <c r="O117" s="221"/>
      <c r="P117" s="222"/>
      <c r="Q117" s="202"/>
      <c r="R117" s="203"/>
      <c r="S117" s="203"/>
      <c r="T117" s="204"/>
      <c r="U117" s="220"/>
      <c r="V117" s="221"/>
      <c r="W117" s="221"/>
      <c r="X117" s="221"/>
      <c r="Y117" s="221"/>
      <c r="Z117" s="221"/>
      <c r="AA117" s="221"/>
      <c r="AB117" s="221"/>
      <c r="AC117" s="221"/>
      <c r="AD117" s="221"/>
      <c r="AE117" s="221"/>
      <c r="AF117" s="222"/>
      <c r="AG117" s="202"/>
      <c r="AH117" s="203"/>
      <c r="AI117" s="203"/>
      <c r="AJ117" s="204"/>
      <c r="AK117" s="220"/>
      <c r="AL117" s="221"/>
      <c r="AM117" s="221"/>
      <c r="AN117" s="221"/>
      <c r="AO117" s="221"/>
      <c r="AP117" s="221"/>
      <c r="AQ117" s="221"/>
      <c r="AR117" s="221"/>
      <c r="AS117" s="221"/>
      <c r="AT117" s="221"/>
      <c r="AU117" s="221"/>
      <c r="AV117" s="222"/>
    </row>
    <row r="118" spans="1:48">
      <c r="A118" s="202"/>
      <c r="B118" s="203"/>
      <c r="C118" s="203"/>
      <c r="D118" s="204"/>
      <c r="E118" s="220"/>
      <c r="F118" s="221"/>
      <c r="G118" s="221"/>
      <c r="H118" s="221"/>
      <c r="I118" s="221"/>
      <c r="J118" s="221"/>
      <c r="K118" s="221"/>
      <c r="L118" s="221"/>
      <c r="M118" s="221"/>
      <c r="N118" s="221"/>
      <c r="O118" s="221"/>
      <c r="P118" s="222"/>
      <c r="Q118" s="202"/>
      <c r="R118" s="203"/>
      <c r="S118" s="203"/>
      <c r="T118" s="204"/>
      <c r="U118" s="220"/>
      <c r="V118" s="221"/>
      <c r="W118" s="221"/>
      <c r="X118" s="221"/>
      <c r="Y118" s="221"/>
      <c r="Z118" s="221"/>
      <c r="AA118" s="221"/>
      <c r="AB118" s="221"/>
      <c r="AC118" s="221"/>
      <c r="AD118" s="221"/>
      <c r="AE118" s="221"/>
      <c r="AF118" s="222"/>
      <c r="AG118" s="202"/>
      <c r="AH118" s="203"/>
      <c r="AI118" s="203"/>
      <c r="AJ118" s="204"/>
      <c r="AK118" s="220"/>
      <c r="AL118" s="221"/>
      <c r="AM118" s="221"/>
      <c r="AN118" s="221"/>
      <c r="AO118" s="221"/>
      <c r="AP118" s="221"/>
      <c r="AQ118" s="221"/>
      <c r="AR118" s="221"/>
      <c r="AS118" s="221"/>
      <c r="AT118" s="221"/>
      <c r="AU118" s="221"/>
      <c r="AV118" s="222"/>
    </row>
    <row r="119" spans="1:48">
      <c r="A119" s="205"/>
      <c r="B119" s="206"/>
      <c r="C119" s="206"/>
      <c r="D119" s="207"/>
      <c r="E119" s="223"/>
      <c r="F119" s="224"/>
      <c r="G119" s="224"/>
      <c r="H119" s="224"/>
      <c r="I119" s="224"/>
      <c r="J119" s="224"/>
      <c r="K119" s="224"/>
      <c r="L119" s="224"/>
      <c r="M119" s="224"/>
      <c r="N119" s="224"/>
      <c r="O119" s="224"/>
      <c r="P119" s="225"/>
      <c r="Q119" s="205"/>
      <c r="R119" s="206"/>
      <c r="S119" s="206"/>
      <c r="T119" s="207"/>
      <c r="U119" s="223"/>
      <c r="V119" s="224"/>
      <c r="W119" s="224"/>
      <c r="X119" s="224"/>
      <c r="Y119" s="224"/>
      <c r="Z119" s="224"/>
      <c r="AA119" s="224"/>
      <c r="AB119" s="224"/>
      <c r="AC119" s="224"/>
      <c r="AD119" s="224"/>
      <c r="AE119" s="224"/>
      <c r="AF119" s="225"/>
      <c r="AG119" s="205"/>
      <c r="AH119" s="206"/>
      <c r="AI119" s="206"/>
      <c r="AJ119" s="207"/>
      <c r="AK119" s="223"/>
      <c r="AL119" s="224"/>
      <c r="AM119" s="224"/>
      <c r="AN119" s="224"/>
      <c r="AO119" s="224"/>
      <c r="AP119" s="224"/>
      <c r="AQ119" s="224"/>
      <c r="AR119" s="224"/>
      <c r="AS119" s="224"/>
      <c r="AT119" s="224"/>
      <c r="AU119" s="224"/>
      <c r="AV119" s="225"/>
    </row>
    <row r="120" spans="1:48">
      <c r="A120" s="199" t="s">
        <v>40</v>
      </c>
      <c r="B120" s="200"/>
      <c r="C120" s="200"/>
      <c r="D120" s="201"/>
      <c r="E120" s="148"/>
      <c r="F120" s="149"/>
      <c r="G120" s="149"/>
      <c r="H120" s="149"/>
      <c r="I120" s="149"/>
      <c r="J120" s="149"/>
      <c r="K120" s="149"/>
      <c r="L120" s="149"/>
      <c r="M120" s="149"/>
      <c r="N120" s="149"/>
      <c r="O120" s="149"/>
      <c r="P120" s="150"/>
      <c r="Q120" s="199" t="s">
        <v>40</v>
      </c>
      <c r="R120" s="200"/>
      <c r="S120" s="200"/>
      <c r="T120" s="201"/>
      <c r="U120" s="148"/>
      <c r="V120" s="149"/>
      <c r="W120" s="149"/>
      <c r="X120" s="149"/>
      <c r="Y120" s="149"/>
      <c r="Z120" s="149"/>
      <c r="AA120" s="149"/>
      <c r="AB120" s="149"/>
      <c r="AC120" s="149"/>
      <c r="AD120" s="149"/>
      <c r="AE120" s="149"/>
      <c r="AF120" s="150"/>
      <c r="AG120" s="199" t="s">
        <v>40</v>
      </c>
      <c r="AH120" s="200"/>
      <c r="AI120" s="200"/>
      <c r="AJ120" s="201"/>
      <c r="AK120" s="148"/>
      <c r="AL120" s="149"/>
      <c r="AM120" s="149"/>
      <c r="AN120" s="149"/>
      <c r="AO120" s="149"/>
      <c r="AP120" s="149"/>
      <c r="AQ120" s="149"/>
      <c r="AR120" s="149"/>
      <c r="AS120" s="149"/>
      <c r="AT120" s="149"/>
      <c r="AU120" s="149"/>
      <c r="AV120" s="150"/>
    </row>
    <row r="121" spans="1:48">
      <c r="A121" s="205"/>
      <c r="B121" s="206"/>
      <c r="C121" s="206"/>
      <c r="D121" s="207"/>
      <c r="E121" s="151"/>
      <c r="F121" s="152"/>
      <c r="G121" s="152"/>
      <c r="H121" s="152"/>
      <c r="I121" s="152"/>
      <c r="J121" s="152"/>
      <c r="K121" s="152"/>
      <c r="L121" s="152"/>
      <c r="M121" s="152"/>
      <c r="N121" s="152"/>
      <c r="O121" s="152"/>
      <c r="P121" s="153"/>
      <c r="Q121" s="205"/>
      <c r="R121" s="206"/>
      <c r="S121" s="206"/>
      <c r="T121" s="207"/>
      <c r="U121" s="151"/>
      <c r="V121" s="152"/>
      <c r="W121" s="152"/>
      <c r="X121" s="152"/>
      <c r="Y121" s="152"/>
      <c r="Z121" s="152"/>
      <c r="AA121" s="152"/>
      <c r="AB121" s="152"/>
      <c r="AC121" s="152"/>
      <c r="AD121" s="152"/>
      <c r="AE121" s="152"/>
      <c r="AF121" s="153"/>
      <c r="AG121" s="205"/>
      <c r="AH121" s="206"/>
      <c r="AI121" s="206"/>
      <c r="AJ121" s="207"/>
      <c r="AK121" s="151"/>
      <c r="AL121" s="152"/>
      <c r="AM121" s="152"/>
      <c r="AN121" s="152"/>
      <c r="AO121" s="152"/>
      <c r="AP121" s="152"/>
      <c r="AQ121" s="152"/>
      <c r="AR121" s="152"/>
      <c r="AS121" s="152"/>
      <c r="AT121" s="152"/>
      <c r="AU121" s="152"/>
      <c r="AV121" s="153"/>
    </row>
    <row r="122" spans="1:48">
      <c r="A122" s="195" t="s">
        <v>41</v>
      </c>
      <c r="B122" s="196"/>
      <c r="C122" s="196"/>
      <c r="D122" s="196"/>
      <c r="E122" s="196"/>
      <c r="F122" s="196"/>
      <c r="G122" s="196"/>
      <c r="H122" s="196"/>
      <c r="I122" s="196"/>
      <c r="J122" s="196"/>
      <c r="K122" s="196"/>
      <c r="L122" s="196"/>
      <c r="M122" s="196"/>
      <c r="N122" s="196"/>
      <c r="O122" s="196"/>
      <c r="P122" s="238"/>
      <c r="Q122" s="195" t="s">
        <v>41</v>
      </c>
      <c r="R122" s="196"/>
      <c r="S122" s="196"/>
      <c r="T122" s="196"/>
      <c r="U122" s="196"/>
      <c r="V122" s="196"/>
      <c r="W122" s="196"/>
      <c r="X122" s="196"/>
      <c r="Y122" s="196"/>
      <c r="Z122" s="196"/>
      <c r="AA122" s="196"/>
      <c r="AB122" s="196"/>
      <c r="AC122" s="196"/>
      <c r="AD122" s="196"/>
      <c r="AE122" s="196"/>
      <c r="AF122" s="238"/>
      <c r="AG122" s="195" t="s">
        <v>41</v>
      </c>
      <c r="AH122" s="196"/>
      <c r="AI122" s="196"/>
      <c r="AJ122" s="196"/>
      <c r="AK122" s="196"/>
      <c r="AL122" s="196"/>
      <c r="AM122" s="196"/>
      <c r="AN122" s="196"/>
      <c r="AO122" s="196"/>
      <c r="AP122" s="196"/>
      <c r="AQ122" s="196"/>
      <c r="AR122" s="196"/>
      <c r="AS122" s="196"/>
      <c r="AT122" s="196"/>
      <c r="AU122" s="196"/>
      <c r="AV122" s="238"/>
    </row>
    <row r="123" spans="1:48">
      <c r="A123" s="18" t="s">
        <v>42</v>
      </c>
      <c r="B123" s="196" t="s">
        <v>43</v>
      </c>
      <c r="C123" s="196"/>
      <c r="D123" s="196"/>
      <c r="E123" s="239" t="s">
        <v>44</v>
      </c>
      <c r="F123" s="240"/>
      <c r="G123" s="240"/>
      <c r="H123" s="240"/>
      <c r="I123" s="240"/>
      <c r="J123" s="240"/>
      <c r="K123" s="239" t="s">
        <v>45</v>
      </c>
      <c r="L123" s="240"/>
      <c r="M123" s="240"/>
      <c r="N123" s="196" t="s">
        <v>46</v>
      </c>
      <c r="O123" s="240"/>
      <c r="P123" s="241"/>
      <c r="Q123" s="18" t="s">
        <v>42</v>
      </c>
      <c r="R123" s="196" t="s">
        <v>43</v>
      </c>
      <c r="S123" s="196"/>
      <c r="T123" s="196"/>
      <c r="U123" s="239" t="s">
        <v>44</v>
      </c>
      <c r="V123" s="240"/>
      <c r="W123" s="240"/>
      <c r="X123" s="240"/>
      <c r="Y123" s="240"/>
      <c r="Z123" s="240"/>
      <c r="AA123" s="239" t="s">
        <v>45</v>
      </c>
      <c r="AB123" s="240"/>
      <c r="AC123" s="240"/>
      <c r="AD123" s="196" t="s">
        <v>46</v>
      </c>
      <c r="AE123" s="240"/>
      <c r="AF123" s="241"/>
      <c r="AG123" s="18" t="s">
        <v>42</v>
      </c>
      <c r="AH123" s="196" t="s">
        <v>43</v>
      </c>
      <c r="AI123" s="196"/>
      <c r="AJ123" s="196"/>
      <c r="AK123" s="239" t="s">
        <v>44</v>
      </c>
      <c r="AL123" s="240"/>
      <c r="AM123" s="240"/>
      <c r="AN123" s="240"/>
      <c r="AO123" s="240"/>
      <c r="AP123" s="240"/>
      <c r="AQ123" s="239" t="s">
        <v>45</v>
      </c>
      <c r="AR123" s="240"/>
      <c r="AS123" s="240"/>
      <c r="AT123" s="196" t="s">
        <v>46</v>
      </c>
      <c r="AU123" s="240"/>
      <c r="AV123" s="241"/>
    </row>
    <row r="124" spans="1:48">
      <c r="A124" s="19">
        <v>1</v>
      </c>
      <c r="B124" s="236"/>
      <c r="C124" s="236"/>
      <c r="D124" s="236"/>
      <c r="E124" s="231"/>
      <c r="F124" s="231"/>
      <c r="G124" s="231"/>
      <c r="H124" s="231"/>
      <c r="I124" s="231"/>
      <c r="J124" s="231"/>
      <c r="K124" s="237"/>
      <c r="L124" s="237"/>
      <c r="M124" s="237"/>
      <c r="N124" s="231"/>
      <c r="O124" s="231"/>
      <c r="P124" s="232"/>
      <c r="Q124" s="19">
        <v>1</v>
      </c>
      <c r="R124" s="236"/>
      <c r="S124" s="236"/>
      <c r="T124" s="236"/>
      <c r="U124" s="231"/>
      <c r="V124" s="231"/>
      <c r="W124" s="231"/>
      <c r="X124" s="231"/>
      <c r="Y124" s="231"/>
      <c r="Z124" s="231"/>
      <c r="AA124" s="237"/>
      <c r="AB124" s="237"/>
      <c r="AC124" s="237"/>
      <c r="AD124" s="231"/>
      <c r="AE124" s="231"/>
      <c r="AF124" s="232"/>
      <c r="AG124" s="19">
        <v>1</v>
      </c>
      <c r="AH124" s="236"/>
      <c r="AI124" s="236"/>
      <c r="AJ124" s="236"/>
      <c r="AK124" s="231"/>
      <c r="AL124" s="231"/>
      <c r="AM124" s="231"/>
      <c r="AN124" s="231"/>
      <c r="AO124" s="231"/>
      <c r="AP124" s="231"/>
      <c r="AQ124" s="237"/>
      <c r="AR124" s="237"/>
      <c r="AS124" s="237"/>
      <c r="AT124" s="231"/>
      <c r="AU124" s="231"/>
      <c r="AV124" s="232"/>
    </row>
    <row r="125" spans="1:48">
      <c r="A125" s="19">
        <v>2</v>
      </c>
      <c r="B125" s="236"/>
      <c r="C125" s="236"/>
      <c r="D125" s="236"/>
      <c r="E125" s="231"/>
      <c r="F125" s="231"/>
      <c r="G125" s="231"/>
      <c r="H125" s="231"/>
      <c r="I125" s="231"/>
      <c r="J125" s="231"/>
      <c r="K125" s="237"/>
      <c r="L125" s="237"/>
      <c r="M125" s="237"/>
      <c r="N125" s="231"/>
      <c r="O125" s="231"/>
      <c r="P125" s="232"/>
      <c r="Q125" s="19">
        <v>2</v>
      </c>
      <c r="R125" s="236"/>
      <c r="S125" s="236"/>
      <c r="T125" s="236"/>
      <c r="U125" s="231"/>
      <c r="V125" s="231"/>
      <c r="W125" s="231"/>
      <c r="X125" s="231"/>
      <c r="Y125" s="231"/>
      <c r="Z125" s="231"/>
      <c r="AA125" s="237"/>
      <c r="AB125" s="237"/>
      <c r="AC125" s="237"/>
      <c r="AD125" s="231"/>
      <c r="AE125" s="231"/>
      <c r="AF125" s="232"/>
      <c r="AG125" s="19">
        <v>2</v>
      </c>
      <c r="AH125" s="236"/>
      <c r="AI125" s="236"/>
      <c r="AJ125" s="236"/>
      <c r="AK125" s="231"/>
      <c r="AL125" s="231"/>
      <c r="AM125" s="231"/>
      <c r="AN125" s="231"/>
      <c r="AO125" s="231"/>
      <c r="AP125" s="231"/>
      <c r="AQ125" s="237"/>
      <c r="AR125" s="237"/>
      <c r="AS125" s="237"/>
      <c r="AT125" s="231"/>
      <c r="AU125" s="231"/>
      <c r="AV125" s="232"/>
    </row>
    <row r="126" spans="1:48">
      <c r="A126" s="19">
        <v>3</v>
      </c>
      <c r="B126" s="236"/>
      <c r="C126" s="236"/>
      <c r="D126" s="236"/>
      <c r="E126" s="231"/>
      <c r="F126" s="231"/>
      <c r="G126" s="231"/>
      <c r="H126" s="231"/>
      <c r="I126" s="231"/>
      <c r="J126" s="231"/>
      <c r="K126" s="237"/>
      <c r="L126" s="237"/>
      <c r="M126" s="237"/>
      <c r="N126" s="231"/>
      <c r="O126" s="231"/>
      <c r="P126" s="232"/>
      <c r="Q126" s="19">
        <v>3</v>
      </c>
      <c r="R126" s="236"/>
      <c r="S126" s="236"/>
      <c r="T126" s="236"/>
      <c r="U126" s="231"/>
      <c r="V126" s="231"/>
      <c r="W126" s="231"/>
      <c r="X126" s="231"/>
      <c r="Y126" s="231"/>
      <c r="Z126" s="231"/>
      <c r="AA126" s="237"/>
      <c r="AB126" s="237"/>
      <c r="AC126" s="237"/>
      <c r="AD126" s="231"/>
      <c r="AE126" s="231"/>
      <c r="AF126" s="232"/>
      <c r="AG126" s="19">
        <v>3</v>
      </c>
      <c r="AH126" s="236"/>
      <c r="AI126" s="236"/>
      <c r="AJ126" s="236"/>
      <c r="AK126" s="231"/>
      <c r="AL126" s="231"/>
      <c r="AM126" s="231"/>
      <c r="AN126" s="231"/>
      <c r="AO126" s="231"/>
      <c r="AP126" s="231"/>
      <c r="AQ126" s="237"/>
      <c r="AR126" s="237"/>
      <c r="AS126" s="237"/>
      <c r="AT126" s="231"/>
      <c r="AU126" s="231"/>
      <c r="AV126" s="232"/>
    </row>
    <row r="127" spans="1:48">
      <c r="A127" s="19">
        <v>4</v>
      </c>
      <c r="B127" s="236"/>
      <c r="C127" s="236"/>
      <c r="D127" s="236"/>
      <c r="E127" s="231"/>
      <c r="F127" s="231"/>
      <c r="G127" s="231"/>
      <c r="H127" s="231"/>
      <c r="I127" s="231"/>
      <c r="J127" s="231"/>
      <c r="K127" s="237"/>
      <c r="L127" s="237"/>
      <c r="M127" s="237"/>
      <c r="N127" s="231"/>
      <c r="O127" s="231"/>
      <c r="P127" s="232"/>
      <c r="Q127" s="19">
        <v>4</v>
      </c>
      <c r="R127" s="236"/>
      <c r="S127" s="236"/>
      <c r="T127" s="236"/>
      <c r="U127" s="231"/>
      <c r="V127" s="231"/>
      <c r="W127" s="231"/>
      <c r="X127" s="231"/>
      <c r="Y127" s="231"/>
      <c r="Z127" s="231"/>
      <c r="AA127" s="237"/>
      <c r="AB127" s="237"/>
      <c r="AC127" s="237"/>
      <c r="AD127" s="231"/>
      <c r="AE127" s="231"/>
      <c r="AF127" s="232"/>
      <c r="AG127" s="19">
        <v>4</v>
      </c>
      <c r="AH127" s="236"/>
      <c r="AI127" s="236"/>
      <c r="AJ127" s="236"/>
      <c r="AK127" s="231"/>
      <c r="AL127" s="231"/>
      <c r="AM127" s="231"/>
      <c r="AN127" s="231"/>
      <c r="AO127" s="231"/>
      <c r="AP127" s="231"/>
      <c r="AQ127" s="237"/>
      <c r="AR127" s="237"/>
      <c r="AS127" s="237"/>
      <c r="AT127" s="231"/>
      <c r="AU127" s="231"/>
      <c r="AV127" s="232"/>
    </row>
    <row r="128" spans="1:48">
      <c r="A128" s="19">
        <v>5</v>
      </c>
      <c r="B128" s="236"/>
      <c r="C128" s="236"/>
      <c r="D128" s="236"/>
      <c r="E128" s="231"/>
      <c r="F128" s="231"/>
      <c r="G128" s="231"/>
      <c r="H128" s="231"/>
      <c r="I128" s="231"/>
      <c r="J128" s="231"/>
      <c r="K128" s="237"/>
      <c r="L128" s="237"/>
      <c r="M128" s="237"/>
      <c r="N128" s="231"/>
      <c r="O128" s="231"/>
      <c r="P128" s="232"/>
      <c r="Q128" s="19">
        <v>5</v>
      </c>
      <c r="R128" s="236"/>
      <c r="S128" s="236"/>
      <c r="T128" s="236"/>
      <c r="U128" s="231"/>
      <c r="V128" s="231"/>
      <c r="W128" s="231"/>
      <c r="X128" s="231"/>
      <c r="Y128" s="231"/>
      <c r="Z128" s="231"/>
      <c r="AA128" s="237"/>
      <c r="AB128" s="237"/>
      <c r="AC128" s="237"/>
      <c r="AD128" s="231"/>
      <c r="AE128" s="231"/>
      <c r="AF128" s="232"/>
      <c r="AG128" s="19">
        <v>5</v>
      </c>
      <c r="AH128" s="236"/>
      <c r="AI128" s="236"/>
      <c r="AJ128" s="236"/>
      <c r="AK128" s="231"/>
      <c r="AL128" s="231"/>
      <c r="AM128" s="231"/>
      <c r="AN128" s="231"/>
      <c r="AO128" s="231"/>
      <c r="AP128" s="231"/>
      <c r="AQ128" s="237"/>
      <c r="AR128" s="237"/>
      <c r="AS128" s="237"/>
      <c r="AT128" s="231"/>
      <c r="AU128" s="231"/>
      <c r="AV128" s="232"/>
    </row>
    <row r="129" spans="1:48">
      <c r="A129" s="269" t="s">
        <v>47</v>
      </c>
      <c r="B129" s="270"/>
      <c r="C129" s="270"/>
      <c r="D129" s="270"/>
      <c r="E129" s="270"/>
      <c r="F129" s="270"/>
      <c r="G129" s="270"/>
      <c r="H129" s="270"/>
      <c r="I129" s="270"/>
      <c r="J129" s="270"/>
      <c r="K129" s="270"/>
      <c r="L129" s="270"/>
      <c r="M129" s="270"/>
      <c r="N129" s="270"/>
      <c r="O129" s="270"/>
      <c r="P129" s="274"/>
      <c r="Q129" s="269" t="s">
        <v>47</v>
      </c>
      <c r="R129" s="270"/>
      <c r="S129" s="270"/>
      <c r="T129" s="270"/>
      <c r="U129" s="270"/>
      <c r="V129" s="270"/>
      <c r="W129" s="270"/>
      <c r="X129" s="270"/>
      <c r="Y129" s="270"/>
      <c r="Z129" s="270"/>
      <c r="AA129" s="270"/>
      <c r="AB129" s="270"/>
      <c r="AC129" s="270"/>
      <c r="AD129" s="270"/>
      <c r="AE129" s="270"/>
      <c r="AF129" s="274"/>
      <c r="AG129" s="269" t="s">
        <v>47</v>
      </c>
      <c r="AH129" s="270"/>
      <c r="AI129" s="270"/>
      <c r="AJ129" s="270"/>
      <c r="AK129" s="270"/>
      <c r="AL129" s="270"/>
      <c r="AM129" s="270"/>
      <c r="AN129" s="270"/>
      <c r="AO129" s="270"/>
      <c r="AP129" s="270"/>
      <c r="AQ129" s="270"/>
      <c r="AR129" s="270"/>
      <c r="AS129" s="270"/>
      <c r="AT129" s="270"/>
      <c r="AU129" s="270"/>
      <c r="AV129" s="274"/>
    </row>
    <row r="130" spans="1:48">
      <c r="A130" s="275"/>
      <c r="B130" s="231"/>
      <c r="C130" s="231"/>
      <c r="D130" s="231"/>
      <c r="E130" s="231"/>
      <c r="F130" s="231"/>
      <c r="G130" s="231"/>
      <c r="H130" s="231"/>
      <c r="I130" s="231" t="s">
        <v>48</v>
      </c>
      <c r="J130" s="231"/>
      <c r="K130" s="231"/>
      <c r="L130" s="231"/>
      <c r="M130" s="231"/>
      <c r="N130" s="231"/>
      <c r="O130" s="231"/>
      <c r="P130" s="232"/>
      <c r="Q130" s="275"/>
      <c r="R130" s="231"/>
      <c r="S130" s="231"/>
      <c r="T130" s="231"/>
      <c r="U130" s="231"/>
      <c r="V130" s="231"/>
      <c r="W130" s="231"/>
      <c r="X130" s="231"/>
      <c r="Y130" s="231" t="s">
        <v>48</v>
      </c>
      <c r="Z130" s="231"/>
      <c r="AA130" s="231"/>
      <c r="AB130" s="231"/>
      <c r="AC130" s="231"/>
      <c r="AD130" s="231"/>
      <c r="AE130" s="231"/>
      <c r="AF130" s="232"/>
      <c r="AG130" s="275"/>
      <c r="AH130" s="231"/>
      <c r="AI130" s="231"/>
      <c r="AJ130" s="231"/>
      <c r="AK130" s="231"/>
      <c r="AL130" s="231"/>
      <c r="AM130" s="231"/>
      <c r="AN130" s="231"/>
      <c r="AO130" s="231" t="s">
        <v>48</v>
      </c>
      <c r="AP130" s="231"/>
      <c r="AQ130" s="231"/>
      <c r="AR130" s="231"/>
      <c r="AS130" s="231"/>
      <c r="AT130" s="231"/>
      <c r="AU130" s="231"/>
      <c r="AV130" s="232"/>
    </row>
    <row r="131" spans="1:48">
      <c r="A131" s="275"/>
      <c r="B131" s="231"/>
      <c r="C131" s="231"/>
      <c r="D131" s="231"/>
      <c r="E131" s="231"/>
      <c r="F131" s="231"/>
      <c r="G131" s="231"/>
      <c r="H131" s="231"/>
      <c r="I131" s="231"/>
      <c r="J131" s="231"/>
      <c r="K131" s="231"/>
      <c r="L131" s="231"/>
      <c r="M131" s="231"/>
      <c r="N131" s="231"/>
      <c r="O131" s="231"/>
      <c r="P131" s="232"/>
      <c r="Q131" s="275"/>
      <c r="R131" s="231"/>
      <c r="S131" s="231"/>
      <c r="T131" s="231"/>
      <c r="U131" s="231"/>
      <c r="V131" s="231"/>
      <c r="W131" s="231"/>
      <c r="X131" s="231"/>
      <c r="Y131" s="231"/>
      <c r="Z131" s="231"/>
      <c r="AA131" s="231"/>
      <c r="AB131" s="231"/>
      <c r="AC131" s="231"/>
      <c r="AD131" s="231"/>
      <c r="AE131" s="231"/>
      <c r="AF131" s="232"/>
      <c r="AG131" s="275"/>
      <c r="AH131" s="231"/>
      <c r="AI131" s="231"/>
      <c r="AJ131" s="231"/>
      <c r="AK131" s="231"/>
      <c r="AL131" s="231"/>
      <c r="AM131" s="231"/>
      <c r="AN131" s="231"/>
      <c r="AO131" s="231"/>
      <c r="AP131" s="231"/>
      <c r="AQ131" s="231"/>
      <c r="AR131" s="231"/>
      <c r="AS131" s="231"/>
      <c r="AT131" s="231"/>
      <c r="AU131" s="231"/>
      <c r="AV131" s="232"/>
    </row>
    <row r="132" spans="1:48">
      <c r="A132" s="264" t="s">
        <v>49</v>
      </c>
      <c r="B132" s="265"/>
      <c r="C132" s="265"/>
      <c r="D132" s="265"/>
      <c r="E132" s="265"/>
      <c r="F132" s="265"/>
      <c r="G132" s="265"/>
      <c r="H132" s="265"/>
      <c r="I132" s="265"/>
      <c r="J132" s="265"/>
      <c r="K132" s="265"/>
      <c r="L132" s="265"/>
      <c r="M132" s="265"/>
      <c r="N132" s="265"/>
      <c r="O132" s="265"/>
      <c r="P132" s="266"/>
      <c r="Q132" s="264" t="s">
        <v>49</v>
      </c>
      <c r="R132" s="265"/>
      <c r="S132" s="265"/>
      <c r="T132" s="265"/>
      <c r="U132" s="265"/>
      <c r="V132" s="265"/>
      <c r="W132" s="265"/>
      <c r="X132" s="265"/>
      <c r="Y132" s="265"/>
      <c r="Z132" s="265"/>
      <c r="AA132" s="265"/>
      <c r="AB132" s="265"/>
      <c r="AC132" s="265"/>
      <c r="AD132" s="265"/>
      <c r="AE132" s="265"/>
      <c r="AF132" s="266"/>
      <c r="AG132" s="264" t="s">
        <v>49</v>
      </c>
      <c r="AH132" s="265"/>
      <c r="AI132" s="265"/>
      <c r="AJ132" s="265"/>
      <c r="AK132" s="265"/>
      <c r="AL132" s="265"/>
      <c r="AM132" s="265"/>
      <c r="AN132" s="265"/>
      <c r="AO132" s="265"/>
      <c r="AP132" s="265"/>
      <c r="AQ132" s="265"/>
      <c r="AR132" s="265"/>
      <c r="AS132" s="265"/>
      <c r="AT132" s="265"/>
      <c r="AU132" s="265"/>
      <c r="AV132" s="266"/>
    </row>
    <row r="133" spans="1:48">
      <c r="A133" s="264" t="s">
        <v>50</v>
      </c>
      <c r="B133" s="265"/>
      <c r="C133" s="265"/>
      <c r="D133" s="267"/>
      <c r="E133" s="247"/>
      <c r="F133" s="248"/>
      <c r="G133" s="248"/>
      <c r="H133" s="248"/>
      <c r="I133" s="248"/>
      <c r="J133" s="268"/>
      <c r="K133" s="247"/>
      <c r="L133" s="248"/>
      <c r="M133" s="248"/>
      <c r="N133" s="248"/>
      <c r="O133" s="248"/>
      <c r="P133" s="249"/>
      <c r="Q133" s="264" t="s">
        <v>50</v>
      </c>
      <c r="R133" s="265"/>
      <c r="S133" s="265"/>
      <c r="T133" s="267"/>
      <c r="U133" s="247"/>
      <c r="V133" s="248"/>
      <c r="W133" s="248"/>
      <c r="X133" s="248"/>
      <c r="Y133" s="248"/>
      <c r="Z133" s="268"/>
      <c r="AA133" s="247"/>
      <c r="AB133" s="248"/>
      <c r="AC133" s="248"/>
      <c r="AD133" s="248"/>
      <c r="AE133" s="248"/>
      <c r="AF133" s="249"/>
      <c r="AG133" s="264" t="s">
        <v>50</v>
      </c>
      <c r="AH133" s="265"/>
      <c r="AI133" s="265"/>
      <c r="AJ133" s="267"/>
      <c r="AK133" s="247"/>
      <c r="AL133" s="248"/>
      <c r="AM133" s="248"/>
      <c r="AN133" s="248"/>
      <c r="AO133" s="248"/>
      <c r="AP133" s="268"/>
      <c r="AQ133" s="247"/>
      <c r="AR133" s="248"/>
      <c r="AS133" s="248"/>
      <c r="AT133" s="248"/>
      <c r="AU133" s="248"/>
      <c r="AV133" s="249"/>
    </row>
    <row r="134" spans="1:48">
      <c r="A134" s="269" t="s">
        <v>51</v>
      </c>
      <c r="B134" s="270"/>
      <c r="C134" s="270"/>
      <c r="D134" s="270"/>
      <c r="E134" s="272"/>
      <c r="F134" s="272"/>
      <c r="G134" s="272"/>
      <c r="H134" s="272"/>
      <c r="I134" s="272"/>
      <c r="J134" s="272"/>
      <c r="K134" s="272"/>
      <c r="L134" s="272"/>
      <c r="M134" s="272"/>
      <c r="N134" s="272"/>
      <c r="O134" s="272"/>
      <c r="P134" s="273"/>
      <c r="Q134" s="269" t="s">
        <v>51</v>
      </c>
      <c r="R134" s="270"/>
      <c r="S134" s="270"/>
      <c r="T134" s="270"/>
      <c r="U134" s="272"/>
      <c r="V134" s="272"/>
      <c r="W134" s="272"/>
      <c r="X134" s="272"/>
      <c r="Y134" s="272"/>
      <c r="Z134" s="272"/>
      <c r="AA134" s="272"/>
      <c r="AB134" s="272"/>
      <c r="AC134" s="272"/>
      <c r="AD134" s="272"/>
      <c r="AE134" s="272"/>
      <c r="AF134" s="273"/>
      <c r="AG134" s="269" t="s">
        <v>51</v>
      </c>
      <c r="AH134" s="270"/>
      <c r="AI134" s="270"/>
      <c r="AJ134" s="270"/>
      <c r="AK134" s="272"/>
      <c r="AL134" s="272"/>
      <c r="AM134" s="272"/>
      <c r="AN134" s="272"/>
      <c r="AO134" s="272"/>
      <c r="AP134" s="272"/>
      <c r="AQ134" s="272"/>
      <c r="AR134" s="272"/>
      <c r="AS134" s="272"/>
      <c r="AT134" s="272"/>
      <c r="AU134" s="272"/>
      <c r="AV134" s="273"/>
    </row>
    <row r="135" spans="1:48">
      <c r="A135" s="271"/>
      <c r="B135" s="270"/>
      <c r="C135" s="270"/>
      <c r="D135" s="270"/>
      <c r="E135" s="272"/>
      <c r="F135" s="272"/>
      <c r="G135" s="272"/>
      <c r="H135" s="272"/>
      <c r="I135" s="272"/>
      <c r="J135" s="272"/>
      <c r="K135" s="272"/>
      <c r="L135" s="272"/>
      <c r="M135" s="272"/>
      <c r="N135" s="272"/>
      <c r="O135" s="272"/>
      <c r="P135" s="273"/>
      <c r="Q135" s="271"/>
      <c r="R135" s="270"/>
      <c r="S135" s="270"/>
      <c r="T135" s="270"/>
      <c r="U135" s="272"/>
      <c r="V135" s="272"/>
      <c r="W135" s="272"/>
      <c r="X135" s="272"/>
      <c r="Y135" s="272"/>
      <c r="Z135" s="272"/>
      <c r="AA135" s="272"/>
      <c r="AB135" s="272"/>
      <c r="AC135" s="272"/>
      <c r="AD135" s="272"/>
      <c r="AE135" s="272"/>
      <c r="AF135" s="273"/>
      <c r="AG135" s="271"/>
      <c r="AH135" s="270"/>
      <c r="AI135" s="270"/>
      <c r="AJ135" s="270"/>
      <c r="AK135" s="272"/>
      <c r="AL135" s="272"/>
      <c r="AM135" s="272"/>
      <c r="AN135" s="272"/>
      <c r="AO135" s="272"/>
      <c r="AP135" s="272"/>
      <c r="AQ135" s="272"/>
      <c r="AR135" s="272"/>
      <c r="AS135" s="272"/>
      <c r="AT135" s="272"/>
      <c r="AU135" s="272"/>
      <c r="AV135" s="273"/>
    </row>
    <row r="136" spans="1:48" ht="16.5" customHeight="1">
      <c r="A136" s="256" t="s">
        <v>59</v>
      </c>
      <c r="B136" s="257"/>
      <c r="C136" s="257"/>
      <c r="D136" s="257"/>
      <c r="E136" s="257"/>
      <c r="F136" s="257"/>
      <c r="G136" s="257"/>
      <c r="H136" s="259"/>
      <c r="I136" s="260" t="s">
        <v>57</v>
      </c>
      <c r="J136" s="257"/>
      <c r="K136" s="257"/>
      <c r="L136" s="257"/>
      <c r="M136" s="257"/>
      <c r="N136" s="257"/>
      <c r="O136" s="257"/>
      <c r="P136" s="258"/>
      <c r="Q136" s="256" t="s">
        <v>59</v>
      </c>
      <c r="R136" s="257"/>
      <c r="S136" s="257"/>
      <c r="T136" s="257"/>
      <c r="U136" s="257"/>
      <c r="V136" s="257"/>
      <c r="W136" s="257"/>
      <c r="X136" s="259"/>
      <c r="Y136" s="260" t="s">
        <v>57</v>
      </c>
      <c r="Z136" s="257"/>
      <c r="AA136" s="257"/>
      <c r="AB136" s="257"/>
      <c r="AC136" s="257"/>
      <c r="AD136" s="257"/>
      <c r="AE136" s="257"/>
      <c r="AF136" s="258"/>
      <c r="AG136" s="256" t="s">
        <v>59</v>
      </c>
      <c r="AH136" s="257"/>
      <c r="AI136" s="257"/>
      <c r="AJ136" s="257"/>
      <c r="AK136" s="257"/>
      <c r="AL136" s="257"/>
      <c r="AM136" s="257"/>
      <c r="AN136" s="259"/>
      <c r="AO136" s="260" t="s">
        <v>57</v>
      </c>
      <c r="AP136" s="257"/>
      <c r="AQ136" s="257"/>
      <c r="AR136" s="257"/>
      <c r="AS136" s="257"/>
      <c r="AT136" s="257"/>
      <c r="AU136" s="257"/>
      <c r="AV136" s="258"/>
    </row>
    <row r="137" spans="1:48">
      <c r="A137" s="261"/>
      <c r="B137" s="262"/>
      <c r="C137" s="262"/>
      <c r="D137" s="262"/>
      <c r="E137" s="262"/>
      <c r="F137" s="262"/>
      <c r="G137" s="262"/>
      <c r="H137" s="263"/>
      <c r="I137" s="243"/>
      <c r="J137" s="243"/>
      <c r="K137" s="243"/>
      <c r="L137" s="243"/>
      <c r="M137" s="243"/>
      <c r="N137" s="243"/>
      <c r="O137" s="243"/>
      <c r="P137" s="243"/>
      <c r="Q137" s="261"/>
      <c r="R137" s="262"/>
      <c r="S137" s="262"/>
      <c r="T137" s="262"/>
      <c r="U137" s="262"/>
      <c r="V137" s="262"/>
      <c r="W137" s="262"/>
      <c r="X137" s="263"/>
      <c r="Y137" s="243"/>
      <c r="Z137" s="243"/>
      <c r="AA137" s="243"/>
      <c r="AB137" s="243"/>
      <c r="AC137" s="243"/>
      <c r="AD137" s="243"/>
      <c r="AE137" s="243"/>
      <c r="AF137" s="243"/>
      <c r="AG137" s="261"/>
      <c r="AH137" s="262"/>
      <c r="AI137" s="262"/>
      <c r="AJ137" s="262"/>
      <c r="AK137" s="262"/>
      <c r="AL137" s="262"/>
      <c r="AM137" s="262"/>
      <c r="AN137" s="263"/>
      <c r="AO137" s="243"/>
      <c r="AP137" s="243"/>
      <c r="AQ137" s="243"/>
      <c r="AR137" s="243"/>
      <c r="AS137" s="243"/>
      <c r="AT137" s="243"/>
      <c r="AU137" s="243"/>
      <c r="AV137" s="243"/>
    </row>
    <row r="138" spans="1:48">
      <c r="A138" s="242" t="s">
        <v>55</v>
      </c>
      <c r="B138" s="242"/>
      <c r="C138" s="242"/>
      <c r="D138" s="242"/>
      <c r="E138" s="242"/>
      <c r="F138" s="242"/>
      <c r="G138" s="242"/>
      <c r="H138" s="242"/>
      <c r="I138" s="242" t="s">
        <v>58</v>
      </c>
      <c r="J138" s="242"/>
      <c r="K138" s="242"/>
      <c r="L138" s="242"/>
      <c r="M138" s="242"/>
      <c r="N138" s="242"/>
      <c r="O138" s="242"/>
      <c r="P138" s="242"/>
      <c r="Q138" s="242" t="s">
        <v>55</v>
      </c>
      <c r="R138" s="242"/>
      <c r="S138" s="242"/>
      <c r="T138" s="242"/>
      <c r="U138" s="242"/>
      <c r="V138" s="242"/>
      <c r="W138" s="242"/>
      <c r="X138" s="242"/>
      <c r="Y138" s="242" t="s">
        <v>58</v>
      </c>
      <c r="Z138" s="242"/>
      <c r="AA138" s="242"/>
      <c r="AB138" s="242"/>
      <c r="AC138" s="242"/>
      <c r="AD138" s="242"/>
      <c r="AE138" s="242"/>
      <c r="AF138" s="242"/>
      <c r="AG138" s="242" t="s">
        <v>55</v>
      </c>
      <c r="AH138" s="242"/>
      <c r="AI138" s="242"/>
      <c r="AJ138" s="242"/>
      <c r="AK138" s="242"/>
      <c r="AL138" s="242"/>
      <c r="AM138" s="242"/>
      <c r="AN138" s="242"/>
      <c r="AO138" s="242" t="s">
        <v>58</v>
      </c>
      <c r="AP138" s="242"/>
      <c r="AQ138" s="242"/>
      <c r="AR138" s="242"/>
      <c r="AS138" s="242"/>
      <c r="AT138" s="242"/>
      <c r="AU138" s="242"/>
      <c r="AV138" s="242"/>
    </row>
    <row r="139" spans="1:48">
      <c r="A139" s="243"/>
      <c r="B139" s="243"/>
      <c r="C139" s="243"/>
      <c r="D139" s="243"/>
      <c r="E139" s="243"/>
      <c r="F139" s="243"/>
      <c r="G139" s="243"/>
      <c r="H139" s="243"/>
      <c r="I139" s="243"/>
      <c r="J139" s="243"/>
      <c r="K139" s="243"/>
      <c r="L139" s="243"/>
      <c r="M139" s="243"/>
      <c r="N139" s="243"/>
      <c r="O139" s="243"/>
      <c r="P139" s="243"/>
      <c r="Q139" s="243"/>
      <c r="R139" s="243"/>
      <c r="S139" s="243"/>
      <c r="T139" s="243"/>
      <c r="U139" s="243"/>
      <c r="V139" s="243"/>
      <c r="W139" s="243"/>
      <c r="X139" s="243"/>
      <c r="Y139" s="243"/>
      <c r="Z139" s="243"/>
      <c r="AA139" s="243"/>
      <c r="AB139" s="243"/>
      <c r="AC139" s="243"/>
      <c r="AD139" s="243"/>
      <c r="AE139" s="243"/>
      <c r="AF139" s="243"/>
      <c r="AG139" s="243"/>
      <c r="AH139" s="243"/>
      <c r="AI139" s="243"/>
      <c r="AJ139" s="243"/>
      <c r="AK139" s="243"/>
      <c r="AL139" s="243"/>
      <c r="AM139" s="243"/>
      <c r="AN139" s="243"/>
      <c r="AO139" s="243"/>
      <c r="AP139" s="243"/>
      <c r="AQ139" s="243"/>
      <c r="AR139" s="243"/>
      <c r="AS139" s="243"/>
      <c r="AT139" s="243"/>
      <c r="AU139" s="243"/>
      <c r="AV139" s="243"/>
    </row>
    <row r="140" spans="1:48" ht="16.5" customHeight="1">
      <c r="A140" s="256" t="s">
        <v>56</v>
      </c>
      <c r="B140" s="257"/>
      <c r="C140" s="257"/>
      <c r="D140" s="257"/>
      <c r="E140" s="257"/>
      <c r="F140" s="257"/>
      <c r="G140" s="257"/>
      <c r="H140" s="257"/>
      <c r="I140" s="257"/>
      <c r="J140" s="257"/>
      <c r="K140" s="257"/>
      <c r="L140" s="257"/>
      <c r="M140" s="257"/>
      <c r="N140" s="257"/>
      <c r="O140" s="257"/>
      <c r="P140" s="258"/>
      <c r="Q140" s="256" t="s">
        <v>56</v>
      </c>
      <c r="R140" s="257"/>
      <c r="S140" s="257"/>
      <c r="T140" s="257"/>
      <c r="U140" s="257"/>
      <c r="V140" s="257"/>
      <c r="W140" s="257"/>
      <c r="X140" s="257"/>
      <c r="Y140" s="257"/>
      <c r="Z140" s="257"/>
      <c r="AA140" s="257"/>
      <c r="AB140" s="257"/>
      <c r="AC140" s="257"/>
      <c r="AD140" s="257"/>
      <c r="AE140" s="257"/>
      <c r="AF140" s="258"/>
      <c r="AG140" s="256" t="s">
        <v>56</v>
      </c>
      <c r="AH140" s="257"/>
      <c r="AI140" s="257"/>
      <c r="AJ140" s="257"/>
      <c r="AK140" s="257"/>
      <c r="AL140" s="257"/>
      <c r="AM140" s="257"/>
      <c r="AN140" s="257"/>
      <c r="AO140" s="257"/>
      <c r="AP140" s="257"/>
      <c r="AQ140" s="257"/>
      <c r="AR140" s="257"/>
      <c r="AS140" s="257"/>
      <c r="AT140" s="257"/>
      <c r="AU140" s="257"/>
      <c r="AV140" s="258"/>
    </row>
    <row r="141" spans="1:48">
      <c r="A141" s="250" t="s">
        <v>60</v>
      </c>
      <c r="B141" s="251"/>
      <c r="C141" s="251"/>
      <c r="D141" s="251"/>
      <c r="E141" s="251"/>
      <c r="F141" s="251"/>
      <c r="G141" s="251"/>
      <c r="H141" s="251"/>
      <c r="I141" s="251"/>
      <c r="J141" s="251"/>
      <c r="K141" s="251"/>
      <c r="L141" s="251"/>
      <c r="M141" s="251"/>
      <c r="N141" s="251"/>
      <c r="O141" s="251"/>
      <c r="P141" s="252"/>
      <c r="Q141" s="250" t="s">
        <v>60</v>
      </c>
      <c r="R141" s="251"/>
      <c r="S141" s="251"/>
      <c r="T141" s="251"/>
      <c r="U141" s="251"/>
      <c r="V141" s="251"/>
      <c r="W141" s="251"/>
      <c r="X141" s="251"/>
      <c r="Y141" s="251"/>
      <c r="Z141" s="251"/>
      <c r="AA141" s="251"/>
      <c r="AB141" s="251"/>
      <c r="AC141" s="251"/>
      <c r="AD141" s="251"/>
      <c r="AE141" s="251"/>
      <c r="AF141" s="252"/>
      <c r="AG141" s="250" t="s">
        <v>60</v>
      </c>
      <c r="AH141" s="251"/>
      <c r="AI141" s="251"/>
      <c r="AJ141" s="251"/>
      <c r="AK141" s="251"/>
      <c r="AL141" s="251"/>
      <c r="AM141" s="251"/>
      <c r="AN141" s="251"/>
      <c r="AO141" s="251"/>
      <c r="AP141" s="251"/>
      <c r="AQ141" s="251"/>
      <c r="AR141" s="251"/>
      <c r="AS141" s="251"/>
      <c r="AT141" s="251"/>
      <c r="AU141" s="251"/>
      <c r="AV141" s="252"/>
    </row>
    <row r="142" spans="1:48">
      <c r="A142" s="253"/>
      <c r="B142" s="254"/>
      <c r="C142" s="254"/>
      <c r="D142" s="254"/>
      <c r="E142" s="254"/>
      <c r="F142" s="254"/>
      <c r="G142" s="254"/>
      <c r="H142" s="254"/>
      <c r="I142" s="254"/>
      <c r="J142" s="254"/>
      <c r="K142" s="254"/>
      <c r="L142" s="254"/>
      <c r="M142" s="254"/>
      <c r="N142" s="254"/>
      <c r="O142" s="254"/>
      <c r="P142" s="255"/>
      <c r="Q142" s="253"/>
      <c r="R142" s="254"/>
      <c r="S142" s="254"/>
      <c r="T142" s="254"/>
      <c r="U142" s="254"/>
      <c r="V142" s="254"/>
      <c r="W142" s="254"/>
      <c r="X142" s="254"/>
      <c r="Y142" s="254"/>
      <c r="Z142" s="254"/>
      <c r="AA142" s="254"/>
      <c r="AB142" s="254"/>
      <c r="AC142" s="254"/>
      <c r="AD142" s="254"/>
      <c r="AE142" s="254"/>
      <c r="AF142" s="255"/>
      <c r="AG142" s="253"/>
      <c r="AH142" s="254"/>
      <c r="AI142" s="254"/>
      <c r="AJ142" s="254"/>
      <c r="AK142" s="254"/>
      <c r="AL142" s="254"/>
      <c r="AM142" s="254"/>
      <c r="AN142" s="254"/>
      <c r="AO142" s="254"/>
      <c r="AP142" s="254"/>
      <c r="AQ142" s="254"/>
      <c r="AR142" s="254"/>
      <c r="AS142" s="254"/>
      <c r="AT142" s="254"/>
      <c r="AU142" s="254"/>
      <c r="AV142" s="255"/>
    </row>
    <row r="143" spans="1:48" ht="16.5" customHeight="1">
      <c r="A143" s="196" t="s">
        <v>105</v>
      </c>
      <c r="B143" s="196"/>
      <c r="C143" s="196"/>
      <c r="D143" s="196"/>
      <c r="E143" s="196"/>
      <c r="F143" s="196"/>
      <c r="G143" s="196"/>
      <c r="H143" s="196"/>
      <c r="I143" s="196"/>
      <c r="J143" s="196"/>
      <c r="K143" s="196"/>
      <c r="L143" s="196"/>
      <c r="M143" s="196"/>
      <c r="N143" s="196"/>
      <c r="O143" s="196"/>
      <c r="P143" s="196"/>
      <c r="Q143" s="196" t="s">
        <v>105</v>
      </c>
      <c r="R143" s="196"/>
      <c r="S143" s="196"/>
      <c r="T143" s="196"/>
      <c r="U143" s="196"/>
      <c r="V143" s="196"/>
      <c r="W143" s="196"/>
      <c r="X143" s="196"/>
      <c r="Y143" s="196"/>
      <c r="Z143" s="196"/>
      <c r="AA143" s="196"/>
      <c r="AB143" s="196"/>
      <c r="AC143" s="196"/>
      <c r="AD143" s="196"/>
      <c r="AE143" s="196"/>
      <c r="AF143" s="196"/>
      <c r="AG143" s="196" t="s">
        <v>105</v>
      </c>
      <c r="AH143" s="196"/>
      <c r="AI143" s="196"/>
      <c r="AJ143" s="196"/>
      <c r="AK143" s="196"/>
      <c r="AL143" s="196"/>
      <c r="AM143" s="196"/>
      <c r="AN143" s="196"/>
      <c r="AO143" s="196"/>
      <c r="AP143" s="196"/>
      <c r="AQ143" s="196"/>
      <c r="AR143" s="196"/>
      <c r="AS143" s="196"/>
      <c r="AT143" s="196"/>
      <c r="AU143" s="196"/>
      <c r="AV143" s="196"/>
    </row>
    <row r="144" spans="1:48">
      <c r="A144" s="196"/>
      <c r="B144" s="196"/>
      <c r="C144" s="196"/>
      <c r="D144" s="196"/>
      <c r="E144" s="196"/>
      <c r="F144" s="196"/>
      <c r="G144" s="196"/>
      <c r="H144" s="196"/>
      <c r="I144" s="196"/>
      <c r="J144" s="196"/>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I144" s="196"/>
      <c r="AJ144" s="196"/>
      <c r="AK144" s="196"/>
      <c r="AL144" s="196"/>
      <c r="AM144" s="196"/>
      <c r="AN144" s="196"/>
      <c r="AO144" s="196"/>
      <c r="AP144" s="196"/>
      <c r="AQ144" s="196"/>
      <c r="AR144" s="196"/>
      <c r="AS144" s="196"/>
      <c r="AT144" s="196"/>
      <c r="AU144" s="196"/>
      <c r="AV144" s="196"/>
    </row>
    <row r="145" spans="1:48">
      <c r="A145" s="196"/>
      <c r="B145" s="196"/>
      <c r="C145" s="196"/>
      <c r="D145" s="196"/>
      <c r="E145" s="196"/>
      <c r="F145" s="196"/>
      <c r="G145" s="196"/>
      <c r="H145" s="196"/>
      <c r="I145" s="196"/>
      <c r="J145" s="196"/>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I145" s="196"/>
      <c r="AJ145" s="196"/>
      <c r="AK145" s="196"/>
      <c r="AL145" s="196"/>
      <c r="AM145" s="196"/>
      <c r="AN145" s="196"/>
      <c r="AO145" s="196"/>
      <c r="AP145" s="196"/>
      <c r="AQ145" s="196"/>
      <c r="AR145" s="196"/>
      <c r="AS145" s="196"/>
      <c r="AT145" s="196"/>
      <c r="AU145" s="196"/>
      <c r="AV145" s="196"/>
    </row>
  </sheetData>
  <mergeCells count="657">
    <mergeCell ref="AG140:AV140"/>
    <mergeCell ref="AG141:AV142"/>
    <mergeCell ref="AG143:AV145"/>
    <mergeCell ref="AG134:AJ135"/>
    <mergeCell ref="AK134:AV135"/>
    <mergeCell ref="AG136:AN136"/>
    <mergeCell ref="AO136:AV136"/>
    <mergeCell ref="AG137:AN137"/>
    <mergeCell ref="AO137:AV137"/>
    <mergeCell ref="AG138:AN138"/>
    <mergeCell ref="AO138:AV138"/>
    <mergeCell ref="AG139:AN139"/>
    <mergeCell ref="AO139:AV139"/>
    <mergeCell ref="AG130:AH131"/>
    <mergeCell ref="AI130:AJ131"/>
    <mergeCell ref="AK130:AL131"/>
    <mergeCell ref="AM130:AN131"/>
    <mergeCell ref="AO130:AT131"/>
    <mergeCell ref="AU130:AV131"/>
    <mergeCell ref="AG132:AV132"/>
    <mergeCell ref="AG133:AJ133"/>
    <mergeCell ref="AK133:AP133"/>
    <mergeCell ref="AQ133:AV133"/>
    <mergeCell ref="AH127:AJ127"/>
    <mergeCell ref="AK127:AP127"/>
    <mergeCell ref="AQ127:AS127"/>
    <mergeCell ref="AT127:AV127"/>
    <mergeCell ref="AH128:AJ128"/>
    <mergeCell ref="AK128:AP128"/>
    <mergeCell ref="AQ128:AS128"/>
    <mergeCell ref="AT128:AV128"/>
    <mergeCell ref="AG129:AV129"/>
    <mergeCell ref="AH124:AJ124"/>
    <mergeCell ref="AK124:AP124"/>
    <mergeCell ref="AQ124:AS124"/>
    <mergeCell ref="AT124:AV124"/>
    <mergeCell ref="AH125:AJ125"/>
    <mergeCell ref="AK125:AP125"/>
    <mergeCell ref="AQ125:AS125"/>
    <mergeCell ref="AT125:AV125"/>
    <mergeCell ref="AH126:AJ126"/>
    <mergeCell ref="AK126:AP126"/>
    <mergeCell ref="AQ126:AS126"/>
    <mergeCell ref="AT126:AV126"/>
    <mergeCell ref="AK112:AV115"/>
    <mergeCell ref="AG116:AJ119"/>
    <mergeCell ref="AK116:AV119"/>
    <mergeCell ref="AG120:AJ121"/>
    <mergeCell ref="AK120:AV121"/>
    <mergeCell ref="AG122:AV122"/>
    <mergeCell ref="AH123:AJ123"/>
    <mergeCell ref="AK123:AP123"/>
    <mergeCell ref="AQ123:AS123"/>
    <mergeCell ref="AT123:AV123"/>
    <mergeCell ref="Q138:X138"/>
    <mergeCell ref="Y138:AF138"/>
    <mergeCell ref="Q139:X139"/>
    <mergeCell ref="Y139:AF139"/>
    <mergeCell ref="Q140:AF140"/>
    <mergeCell ref="Q141:AF142"/>
    <mergeCell ref="Q143:AF145"/>
    <mergeCell ref="AG100:AM101"/>
    <mergeCell ref="AN100:AQ101"/>
    <mergeCell ref="AG102:AV103"/>
    <mergeCell ref="AG104:AJ104"/>
    <mergeCell ref="AK104:AP104"/>
    <mergeCell ref="AQ104:AV104"/>
    <mergeCell ref="AG105:AJ105"/>
    <mergeCell ref="AK105:AV105"/>
    <mergeCell ref="AG106:AJ106"/>
    <mergeCell ref="AK106:AV106"/>
    <mergeCell ref="AG107:AJ107"/>
    <mergeCell ref="AK107:AV107"/>
    <mergeCell ref="AG108:AJ108"/>
    <mergeCell ref="AK108:AV108"/>
    <mergeCell ref="AG109:AJ111"/>
    <mergeCell ref="AK109:AV111"/>
    <mergeCell ref="AG112:AJ115"/>
    <mergeCell ref="Q132:AF132"/>
    <mergeCell ref="Q133:T133"/>
    <mergeCell ref="U133:Z133"/>
    <mergeCell ref="AA133:AF133"/>
    <mergeCell ref="Q134:T135"/>
    <mergeCell ref="U134:AF135"/>
    <mergeCell ref="Q136:X136"/>
    <mergeCell ref="Y136:AF136"/>
    <mergeCell ref="Q137:X137"/>
    <mergeCell ref="Y137:AF137"/>
    <mergeCell ref="R128:T128"/>
    <mergeCell ref="U128:Z128"/>
    <mergeCell ref="AA128:AC128"/>
    <mergeCell ref="AD128:AF128"/>
    <mergeCell ref="Q129:AF129"/>
    <mergeCell ref="Q130:R131"/>
    <mergeCell ref="S130:T131"/>
    <mergeCell ref="U130:V131"/>
    <mergeCell ref="W130:X131"/>
    <mergeCell ref="Y130:AD131"/>
    <mergeCell ref="AE130:AF131"/>
    <mergeCell ref="R125:T125"/>
    <mergeCell ref="U125:Z125"/>
    <mergeCell ref="AA125:AC125"/>
    <mergeCell ref="AD125:AF125"/>
    <mergeCell ref="R126:T126"/>
    <mergeCell ref="U126:Z126"/>
    <mergeCell ref="AA126:AC126"/>
    <mergeCell ref="AD126:AF126"/>
    <mergeCell ref="R127:T127"/>
    <mergeCell ref="U127:Z127"/>
    <mergeCell ref="AA127:AC127"/>
    <mergeCell ref="AD127:AF127"/>
    <mergeCell ref="U116:AF119"/>
    <mergeCell ref="Q120:T121"/>
    <mergeCell ref="U120:AF121"/>
    <mergeCell ref="Q122:AF122"/>
    <mergeCell ref="R123:T123"/>
    <mergeCell ref="U123:Z123"/>
    <mergeCell ref="AA123:AC123"/>
    <mergeCell ref="AD123:AF123"/>
    <mergeCell ref="R124:T124"/>
    <mergeCell ref="U124:Z124"/>
    <mergeCell ref="AA124:AC124"/>
    <mergeCell ref="AD124:AF124"/>
    <mergeCell ref="A140:P140"/>
    <mergeCell ref="A141:P142"/>
    <mergeCell ref="A143:P145"/>
    <mergeCell ref="Q100:W101"/>
    <mergeCell ref="X100:AA101"/>
    <mergeCell ref="AB100:AB101"/>
    <mergeCell ref="AC100:AF101"/>
    <mergeCell ref="Q102:AF103"/>
    <mergeCell ref="Q104:T104"/>
    <mergeCell ref="U104:Z104"/>
    <mergeCell ref="AA104:AF104"/>
    <mergeCell ref="Q105:T105"/>
    <mergeCell ref="U105:AF105"/>
    <mergeCell ref="Q106:T106"/>
    <mergeCell ref="U106:AF106"/>
    <mergeCell ref="Q107:T107"/>
    <mergeCell ref="U107:AF107"/>
    <mergeCell ref="Q108:T108"/>
    <mergeCell ref="U108:AF108"/>
    <mergeCell ref="Q109:T111"/>
    <mergeCell ref="U109:AF111"/>
    <mergeCell ref="Q112:T115"/>
    <mergeCell ref="U112:AF115"/>
    <mergeCell ref="Q116:T119"/>
    <mergeCell ref="A134:D135"/>
    <mergeCell ref="E134:P135"/>
    <mergeCell ref="A136:H136"/>
    <mergeCell ref="I136:P136"/>
    <mergeCell ref="A137:H137"/>
    <mergeCell ref="I137:P137"/>
    <mergeCell ref="A138:H138"/>
    <mergeCell ref="I138:P138"/>
    <mergeCell ref="A139:H139"/>
    <mergeCell ref="I139:P139"/>
    <mergeCell ref="A130:B131"/>
    <mergeCell ref="C130:D131"/>
    <mergeCell ref="E130:F131"/>
    <mergeCell ref="G130:H131"/>
    <mergeCell ref="I130:N131"/>
    <mergeCell ref="O130:P131"/>
    <mergeCell ref="A132:P132"/>
    <mergeCell ref="A133:D133"/>
    <mergeCell ref="E133:J133"/>
    <mergeCell ref="K133:P133"/>
    <mergeCell ref="B127:D127"/>
    <mergeCell ref="E127:J127"/>
    <mergeCell ref="K127:M127"/>
    <mergeCell ref="N127:P127"/>
    <mergeCell ref="B128:D128"/>
    <mergeCell ref="E128:J128"/>
    <mergeCell ref="K128:M128"/>
    <mergeCell ref="N128:P128"/>
    <mergeCell ref="A129:P129"/>
    <mergeCell ref="B124:D124"/>
    <mergeCell ref="E124:J124"/>
    <mergeCell ref="K124:M124"/>
    <mergeCell ref="N124:P124"/>
    <mergeCell ref="B125:D125"/>
    <mergeCell ref="E125:J125"/>
    <mergeCell ref="K125:M125"/>
    <mergeCell ref="N125:P125"/>
    <mergeCell ref="B126:D126"/>
    <mergeCell ref="E126:J126"/>
    <mergeCell ref="K126:M126"/>
    <mergeCell ref="N126:P126"/>
    <mergeCell ref="A112:D115"/>
    <mergeCell ref="E112:P115"/>
    <mergeCell ref="A116:D119"/>
    <mergeCell ref="E116:P119"/>
    <mergeCell ref="A120:D121"/>
    <mergeCell ref="E120:P121"/>
    <mergeCell ref="A122:P122"/>
    <mergeCell ref="B123:D123"/>
    <mergeCell ref="E123:J123"/>
    <mergeCell ref="K123:M123"/>
    <mergeCell ref="N123:P123"/>
    <mergeCell ref="A105:D105"/>
    <mergeCell ref="E105:P105"/>
    <mergeCell ref="A106:D106"/>
    <mergeCell ref="E106:P106"/>
    <mergeCell ref="A107:D107"/>
    <mergeCell ref="E107:P107"/>
    <mergeCell ref="A108:D108"/>
    <mergeCell ref="E108:P108"/>
    <mergeCell ref="A109:D111"/>
    <mergeCell ref="E109:P111"/>
    <mergeCell ref="A102:P103"/>
    <mergeCell ref="A104:D104"/>
    <mergeCell ref="E104:J104"/>
    <mergeCell ref="K104:P104"/>
    <mergeCell ref="AR100:AR101"/>
    <mergeCell ref="AS100:AV101"/>
    <mergeCell ref="A90:P90"/>
    <mergeCell ref="A91:P92"/>
    <mergeCell ref="A93:P95"/>
    <mergeCell ref="AG88:AN88"/>
    <mergeCell ref="AO88:AV88"/>
    <mergeCell ref="AG89:AN89"/>
    <mergeCell ref="AO89:AV89"/>
    <mergeCell ref="AG90:AV90"/>
    <mergeCell ref="AG91:AV92"/>
    <mergeCell ref="AG93:AV95"/>
    <mergeCell ref="A100:G101"/>
    <mergeCell ref="H100:K101"/>
    <mergeCell ref="L100:L101"/>
    <mergeCell ref="M100:P101"/>
    <mergeCell ref="Q90:AF90"/>
    <mergeCell ref="Q91:AF92"/>
    <mergeCell ref="Q93:AF95"/>
    <mergeCell ref="AG82:AV82"/>
    <mergeCell ref="AG83:AJ83"/>
    <mergeCell ref="AK83:AP83"/>
    <mergeCell ref="AQ83:AV83"/>
    <mergeCell ref="AG84:AJ85"/>
    <mergeCell ref="AK84:AV85"/>
    <mergeCell ref="AG86:AN86"/>
    <mergeCell ref="AO86:AV86"/>
    <mergeCell ref="AG87:AN87"/>
    <mergeCell ref="AO87:AV87"/>
    <mergeCell ref="AH78:AJ78"/>
    <mergeCell ref="AK78:AP78"/>
    <mergeCell ref="AQ78:AS78"/>
    <mergeCell ref="AT78:AV78"/>
    <mergeCell ref="AG79:AV79"/>
    <mergeCell ref="AG80:AH81"/>
    <mergeCell ref="AI80:AJ81"/>
    <mergeCell ref="AK80:AL81"/>
    <mergeCell ref="AM80:AN81"/>
    <mergeCell ref="AO80:AT81"/>
    <mergeCell ref="AU80:AV81"/>
    <mergeCell ref="AH75:AJ75"/>
    <mergeCell ref="AK75:AP75"/>
    <mergeCell ref="AQ75:AS75"/>
    <mergeCell ref="AT75:AV75"/>
    <mergeCell ref="AH76:AJ76"/>
    <mergeCell ref="AK76:AP76"/>
    <mergeCell ref="AQ76:AS76"/>
    <mergeCell ref="AT76:AV76"/>
    <mergeCell ref="AH77:AJ77"/>
    <mergeCell ref="AK77:AP77"/>
    <mergeCell ref="AQ77:AS77"/>
    <mergeCell ref="AT77:AV77"/>
    <mergeCell ref="AK70:AV71"/>
    <mergeCell ref="AG72:AV72"/>
    <mergeCell ref="AH73:AJ73"/>
    <mergeCell ref="AK73:AP73"/>
    <mergeCell ref="AQ73:AS73"/>
    <mergeCell ref="AT73:AV73"/>
    <mergeCell ref="AH74:AJ74"/>
    <mergeCell ref="AK74:AP74"/>
    <mergeCell ref="AQ74:AS74"/>
    <mergeCell ref="AT74:AV74"/>
    <mergeCell ref="AG70:AJ71"/>
    <mergeCell ref="AN50:AQ51"/>
    <mergeCell ref="AG52:AV53"/>
    <mergeCell ref="AG54:AJ54"/>
    <mergeCell ref="AK54:AP54"/>
    <mergeCell ref="AQ54:AV54"/>
    <mergeCell ref="AG55:AJ55"/>
    <mergeCell ref="AK55:AV55"/>
    <mergeCell ref="AG56:AJ56"/>
    <mergeCell ref="AK56:AV56"/>
    <mergeCell ref="AG57:AJ57"/>
    <mergeCell ref="AK57:AV57"/>
    <mergeCell ref="AG58:AJ58"/>
    <mergeCell ref="AK58:AV58"/>
    <mergeCell ref="AG59:AJ61"/>
    <mergeCell ref="AK59:AV61"/>
    <mergeCell ref="AG62:AJ65"/>
    <mergeCell ref="AK62:AV65"/>
    <mergeCell ref="AG66:AJ69"/>
    <mergeCell ref="AK66:AV69"/>
    <mergeCell ref="Q84:T85"/>
    <mergeCell ref="U84:AF85"/>
    <mergeCell ref="Q86:X86"/>
    <mergeCell ref="Y86:AF86"/>
    <mergeCell ref="Q87:X87"/>
    <mergeCell ref="Y87:AF87"/>
    <mergeCell ref="Q88:X88"/>
    <mergeCell ref="Y88:AF88"/>
    <mergeCell ref="Q89:X89"/>
    <mergeCell ref="Y89:AF89"/>
    <mergeCell ref="Q79:AF79"/>
    <mergeCell ref="Q80:R81"/>
    <mergeCell ref="S80:T81"/>
    <mergeCell ref="U80:V81"/>
    <mergeCell ref="W80:X81"/>
    <mergeCell ref="Y80:AD81"/>
    <mergeCell ref="AE80:AF81"/>
    <mergeCell ref="Q82:AF82"/>
    <mergeCell ref="Q83:T83"/>
    <mergeCell ref="U83:Z83"/>
    <mergeCell ref="AA83:AF83"/>
    <mergeCell ref="R76:T76"/>
    <mergeCell ref="U76:Z76"/>
    <mergeCell ref="AA76:AC76"/>
    <mergeCell ref="AD76:AF76"/>
    <mergeCell ref="R77:T77"/>
    <mergeCell ref="U77:Z77"/>
    <mergeCell ref="AA77:AC77"/>
    <mergeCell ref="AD77:AF77"/>
    <mergeCell ref="R78:T78"/>
    <mergeCell ref="U78:Z78"/>
    <mergeCell ref="AA78:AC78"/>
    <mergeCell ref="AD78:AF78"/>
    <mergeCell ref="R74:T74"/>
    <mergeCell ref="U74:Z74"/>
    <mergeCell ref="AA74:AC74"/>
    <mergeCell ref="AD74:AF74"/>
    <mergeCell ref="Q66:T69"/>
    <mergeCell ref="R75:T75"/>
    <mergeCell ref="U75:Z75"/>
    <mergeCell ref="AA75:AC75"/>
    <mergeCell ref="AD75:AF75"/>
    <mergeCell ref="Q55:T55"/>
    <mergeCell ref="U55:AF55"/>
    <mergeCell ref="U66:AF69"/>
    <mergeCell ref="Q70:T71"/>
    <mergeCell ref="U70:AF71"/>
    <mergeCell ref="Q72:AF72"/>
    <mergeCell ref="R73:T73"/>
    <mergeCell ref="U73:Z73"/>
    <mergeCell ref="AA73:AC73"/>
    <mergeCell ref="AD73:AF73"/>
    <mergeCell ref="Q56:T56"/>
    <mergeCell ref="U56:AF56"/>
    <mergeCell ref="Q57:T57"/>
    <mergeCell ref="U57:AF57"/>
    <mergeCell ref="Q58:T58"/>
    <mergeCell ref="U58:AF58"/>
    <mergeCell ref="Q59:T61"/>
    <mergeCell ref="U59:AF61"/>
    <mergeCell ref="Q62:T65"/>
    <mergeCell ref="U62:AF65"/>
    <mergeCell ref="A84:D85"/>
    <mergeCell ref="E84:P85"/>
    <mergeCell ref="A86:H86"/>
    <mergeCell ref="I86:P86"/>
    <mergeCell ref="A87:H87"/>
    <mergeCell ref="I87:P87"/>
    <mergeCell ref="A88:H88"/>
    <mergeCell ref="I88:P88"/>
    <mergeCell ref="A89:H89"/>
    <mergeCell ref="I89:P89"/>
    <mergeCell ref="A80:B81"/>
    <mergeCell ref="C80:D81"/>
    <mergeCell ref="E80:F81"/>
    <mergeCell ref="G80:H81"/>
    <mergeCell ref="I80:N81"/>
    <mergeCell ref="O80:P81"/>
    <mergeCell ref="A82:P82"/>
    <mergeCell ref="A83:D83"/>
    <mergeCell ref="E83:J83"/>
    <mergeCell ref="K83:P83"/>
    <mergeCell ref="B77:D77"/>
    <mergeCell ref="E77:J77"/>
    <mergeCell ref="K77:M77"/>
    <mergeCell ref="N77:P77"/>
    <mergeCell ref="B78:D78"/>
    <mergeCell ref="E78:J78"/>
    <mergeCell ref="K78:M78"/>
    <mergeCell ref="N78:P78"/>
    <mergeCell ref="A79:P79"/>
    <mergeCell ref="B74:D74"/>
    <mergeCell ref="E74:J74"/>
    <mergeCell ref="K74:M74"/>
    <mergeCell ref="N74:P74"/>
    <mergeCell ref="B75:D75"/>
    <mergeCell ref="E75:J75"/>
    <mergeCell ref="K75:M75"/>
    <mergeCell ref="N75:P75"/>
    <mergeCell ref="B76:D76"/>
    <mergeCell ref="E76:J76"/>
    <mergeCell ref="K76:M76"/>
    <mergeCell ref="N76:P76"/>
    <mergeCell ref="A62:D65"/>
    <mergeCell ref="E62:P65"/>
    <mergeCell ref="A66:D69"/>
    <mergeCell ref="E66:P69"/>
    <mergeCell ref="A70:D71"/>
    <mergeCell ref="E70:P71"/>
    <mergeCell ref="A72:P72"/>
    <mergeCell ref="B73:D73"/>
    <mergeCell ref="E73:J73"/>
    <mergeCell ref="K73:M73"/>
    <mergeCell ref="N73:P73"/>
    <mergeCell ref="A55:D55"/>
    <mergeCell ref="E55:P55"/>
    <mergeCell ref="A56:D56"/>
    <mergeCell ref="E56:P56"/>
    <mergeCell ref="A57:D57"/>
    <mergeCell ref="E57:P57"/>
    <mergeCell ref="A58:D58"/>
    <mergeCell ref="E58:P58"/>
    <mergeCell ref="A59:D61"/>
    <mergeCell ref="E59:P61"/>
    <mergeCell ref="AG41:AV41"/>
    <mergeCell ref="AG42:AV43"/>
    <mergeCell ref="AG44:AV46"/>
    <mergeCell ref="A50:G51"/>
    <mergeCell ref="H50:K51"/>
    <mergeCell ref="L50:L51"/>
    <mergeCell ref="M50:P51"/>
    <mergeCell ref="A52:P53"/>
    <mergeCell ref="A54:D54"/>
    <mergeCell ref="E54:J54"/>
    <mergeCell ref="K54:P54"/>
    <mergeCell ref="AR50:AR51"/>
    <mergeCell ref="AS50:AV51"/>
    <mergeCell ref="Q44:AF46"/>
    <mergeCell ref="A44:P46"/>
    <mergeCell ref="Q50:W51"/>
    <mergeCell ref="X50:AA51"/>
    <mergeCell ref="AB50:AB51"/>
    <mergeCell ref="AC50:AF51"/>
    <mergeCell ref="Q52:AF53"/>
    <mergeCell ref="Q54:T54"/>
    <mergeCell ref="U54:Z54"/>
    <mergeCell ref="AA54:AF54"/>
    <mergeCell ref="AG50:AM51"/>
    <mergeCell ref="AG35:AJ36"/>
    <mergeCell ref="AK35:AV36"/>
    <mergeCell ref="AG37:AN37"/>
    <mergeCell ref="AO37:AV37"/>
    <mergeCell ref="AG38:AN38"/>
    <mergeCell ref="AO38:AV38"/>
    <mergeCell ref="AG39:AN39"/>
    <mergeCell ref="AO39:AV39"/>
    <mergeCell ref="AG40:AN40"/>
    <mergeCell ref="AO40:AV40"/>
    <mergeCell ref="AG31:AH32"/>
    <mergeCell ref="AI31:AJ32"/>
    <mergeCell ref="AK31:AL32"/>
    <mergeCell ref="AM31:AN32"/>
    <mergeCell ref="AO31:AT32"/>
    <mergeCell ref="AU31:AV32"/>
    <mergeCell ref="AG33:AV33"/>
    <mergeCell ref="AG34:AJ34"/>
    <mergeCell ref="AK34:AP34"/>
    <mergeCell ref="AQ34:AV34"/>
    <mergeCell ref="AH28:AJ28"/>
    <mergeCell ref="AK28:AP28"/>
    <mergeCell ref="AQ28:AS28"/>
    <mergeCell ref="AT28:AV28"/>
    <mergeCell ref="AH29:AJ29"/>
    <mergeCell ref="AK29:AP29"/>
    <mergeCell ref="AQ29:AS29"/>
    <mergeCell ref="AT29:AV29"/>
    <mergeCell ref="AG30:AV30"/>
    <mergeCell ref="AH25:AJ25"/>
    <mergeCell ref="AK25:AP25"/>
    <mergeCell ref="AQ25:AS25"/>
    <mergeCell ref="AT25:AV25"/>
    <mergeCell ref="AH26:AJ26"/>
    <mergeCell ref="AK26:AP26"/>
    <mergeCell ref="AQ26:AS26"/>
    <mergeCell ref="AT26:AV26"/>
    <mergeCell ref="AH27:AJ27"/>
    <mergeCell ref="AK27:AP27"/>
    <mergeCell ref="AQ27:AS27"/>
    <mergeCell ref="AT27:AV27"/>
    <mergeCell ref="AG17:AJ20"/>
    <mergeCell ref="AK17:AV20"/>
    <mergeCell ref="AG21:AJ22"/>
    <mergeCell ref="AK21:AV22"/>
    <mergeCell ref="AG23:AV23"/>
    <mergeCell ref="AH24:AJ24"/>
    <mergeCell ref="AK24:AP24"/>
    <mergeCell ref="AQ24:AS24"/>
    <mergeCell ref="AT24:AV24"/>
    <mergeCell ref="AG7:AJ7"/>
    <mergeCell ref="AK7:AV7"/>
    <mergeCell ref="AG8:AJ8"/>
    <mergeCell ref="AK8:AV8"/>
    <mergeCell ref="AG9:AJ9"/>
    <mergeCell ref="AK9:AV9"/>
    <mergeCell ref="AG10:AJ12"/>
    <mergeCell ref="AK10:AV12"/>
    <mergeCell ref="AG13:AJ16"/>
    <mergeCell ref="AK13:AV16"/>
    <mergeCell ref="AG1:AM2"/>
    <mergeCell ref="AN1:AQ2"/>
    <mergeCell ref="AR1:AR2"/>
    <mergeCell ref="AS1:AV2"/>
    <mergeCell ref="AG3:AV4"/>
    <mergeCell ref="AG5:AJ5"/>
    <mergeCell ref="AK5:AP5"/>
    <mergeCell ref="AQ5:AV5"/>
    <mergeCell ref="AG6:AJ6"/>
    <mergeCell ref="AK6:AV6"/>
    <mergeCell ref="Q40:X40"/>
    <mergeCell ref="Y40:AF40"/>
    <mergeCell ref="Q41:AF41"/>
    <mergeCell ref="Q42:AF43"/>
    <mergeCell ref="Q37:X37"/>
    <mergeCell ref="Y37:AF37"/>
    <mergeCell ref="Q38:X38"/>
    <mergeCell ref="Y38:AF38"/>
    <mergeCell ref="Q39:X39"/>
    <mergeCell ref="Y39:AF39"/>
    <mergeCell ref="AE31:AF32"/>
    <mergeCell ref="Q33:AF33"/>
    <mergeCell ref="Q34:T34"/>
    <mergeCell ref="U34:Z34"/>
    <mergeCell ref="AA34:AF34"/>
    <mergeCell ref="Q35:T36"/>
    <mergeCell ref="U35:AF36"/>
    <mergeCell ref="R29:T29"/>
    <mergeCell ref="U29:Z29"/>
    <mergeCell ref="AA29:AC29"/>
    <mergeCell ref="AD29:AF29"/>
    <mergeCell ref="Q30:AF30"/>
    <mergeCell ref="Q31:R32"/>
    <mergeCell ref="S31:T32"/>
    <mergeCell ref="U31:V32"/>
    <mergeCell ref="W31:X32"/>
    <mergeCell ref="Y31:AD32"/>
    <mergeCell ref="R27:T27"/>
    <mergeCell ref="U27:Z27"/>
    <mergeCell ref="AA27:AC27"/>
    <mergeCell ref="AD27:AF27"/>
    <mergeCell ref="R28:T28"/>
    <mergeCell ref="U28:Z28"/>
    <mergeCell ref="AA28:AC28"/>
    <mergeCell ref="AD28:AF28"/>
    <mergeCell ref="R25:T25"/>
    <mergeCell ref="U25:Z25"/>
    <mergeCell ref="AA25:AC25"/>
    <mergeCell ref="AD25:AF25"/>
    <mergeCell ref="R26:T26"/>
    <mergeCell ref="U26:Z26"/>
    <mergeCell ref="AA26:AC26"/>
    <mergeCell ref="AD26:AF26"/>
    <mergeCell ref="Q17:T20"/>
    <mergeCell ref="U17:AF20"/>
    <mergeCell ref="Q21:T22"/>
    <mergeCell ref="U21:AF22"/>
    <mergeCell ref="Q23:AF23"/>
    <mergeCell ref="R24:T24"/>
    <mergeCell ref="U24:Z24"/>
    <mergeCell ref="AA24:AC24"/>
    <mergeCell ref="AD24:AF24"/>
    <mergeCell ref="Q9:T9"/>
    <mergeCell ref="U9:AF9"/>
    <mergeCell ref="Q10:T12"/>
    <mergeCell ref="U10:AF12"/>
    <mergeCell ref="Q13:T16"/>
    <mergeCell ref="U13:AF16"/>
    <mergeCell ref="Q6:T6"/>
    <mergeCell ref="U6:AF6"/>
    <mergeCell ref="Q7:T7"/>
    <mergeCell ref="U7:AF7"/>
    <mergeCell ref="Q8:T8"/>
    <mergeCell ref="U8:AF8"/>
    <mergeCell ref="Q1:W2"/>
    <mergeCell ref="X1:AA2"/>
    <mergeCell ref="AB1:AB2"/>
    <mergeCell ref="AC1:AF2"/>
    <mergeCell ref="Q3:AF4"/>
    <mergeCell ref="Q5:T5"/>
    <mergeCell ref="U5:Z5"/>
    <mergeCell ref="AA5:AF5"/>
    <mergeCell ref="I38:P38"/>
    <mergeCell ref="N29:P29"/>
    <mergeCell ref="A30:P30"/>
    <mergeCell ref="A31:B32"/>
    <mergeCell ref="C31:D32"/>
    <mergeCell ref="E31:F32"/>
    <mergeCell ref="G31:H32"/>
    <mergeCell ref="I31:N32"/>
    <mergeCell ref="B27:D27"/>
    <mergeCell ref="E27:J27"/>
    <mergeCell ref="K27:M27"/>
    <mergeCell ref="N27:P27"/>
    <mergeCell ref="B28:D28"/>
    <mergeCell ref="E28:J28"/>
    <mergeCell ref="K28:M28"/>
    <mergeCell ref="N28:P28"/>
    <mergeCell ref="A39:H39"/>
    <mergeCell ref="I39:P39"/>
    <mergeCell ref="A40:H40"/>
    <mergeCell ref="I40:P40"/>
    <mergeCell ref="A8:D8"/>
    <mergeCell ref="E8:P8"/>
    <mergeCell ref="A42:P43"/>
    <mergeCell ref="A41:P41"/>
    <mergeCell ref="A37:H37"/>
    <mergeCell ref="I37:P37"/>
    <mergeCell ref="A38:H38"/>
    <mergeCell ref="O31:P32"/>
    <mergeCell ref="A33:P33"/>
    <mergeCell ref="A34:D34"/>
    <mergeCell ref="E34:J34"/>
    <mergeCell ref="K34:P34"/>
    <mergeCell ref="A35:D36"/>
    <mergeCell ref="E35:P36"/>
    <mergeCell ref="B29:D29"/>
    <mergeCell ref="E29:J29"/>
    <mergeCell ref="K29:M29"/>
    <mergeCell ref="B25:D25"/>
    <mergeCell ref="E25:J25"/>
    <mergeCell ref="K25:M25"/>
    <mergeCell ref="N25:P25"/>
    <mergeCell ref="B26:D26"/>
    <mergeCell ref="E26:J26"/>
    <mergeCell ref="K26:M26"/>
    <mergeCell ref="N26:P26"/>
    <mergeCell ref="A21:D22"/>
    <mergeCell ref="E21:P22"/>
    <mergeCell ref="A23:P23"/>
    <mergeCell ref="B24:D24"/>
    <mergeCell ref="E24:J24"/>
    <mergeCell ref="K24:M24"/>
    <mergeCell ref="N24:P24"/>
    <mergeCell ref="A13:D16"/>
    <mergeCell ref="E13:P16"/>
    <mergeCell ref="A17:D20"/>
    <mergeCell ref="E17:P20"/>
    <mergeCell ref="A6:D6"/>
    <mergeCell ref="E6:P6"/>
    <mergeCell ref="A7:D7"/>
    <mergeCell ref="E7:P7"/>
    <mergeCell ref="A9:D9"/>
    <mergeCell ref="E9:P9"/>
    <mergeCell ref="A1:G2"/>
    <mergeCell ref="H1:K2"/>
    <mergeCell ref="L1:L2"/>
    <mergeCell ref="M1:P2"/>
    <mergeCell ref="A3:P4"/>
    <mergeCell ref="A5:D5"/>
    <mergeCell ref="E5:J5"/>
    <mergeCell ref="K5:P5"/>
    <mergeCell ref="A10:D12"/>
    <mergeCell ref="E10:P12"/>
  </mergeCells>
  <phoneticPr fontId="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49" r:id="rId4" name="Check Box 25">
              <controlPr defaultSize="0" autoFill="0" autoLine="0" autoPict="0">
                <anchor moveWithCells="1">
                  <from>
                    <xdr:col>21</xdr:col>
                    <xdr:colOff>200025</xdr:colOff>
                    <xdr:row>3</xdr:row>
                    <xdr:rowOff>200025</xdr:rowOff>
                  </from>
                  <to>
                    <xdr:col>25</xdr:col>
                    <xdr:colOff>104775</xdr:colOff>
                    <xdr:row>5</xdr:row>
                    <xdr:rowOff>47625</xdr:rowOff>
                  </to>
                </anchor>
              </controlPr>
            </control>
          </mc:Choice>
        </mc:AlternateContent>
        <mc:AlternateContent xmlns:mc="http://schemas.openxmlformats.org/markup-compatibility/2006">
          <mc:Choice Requires="x14">
            <control shapeId="1050" r:id="rId5" name="Check Box 26">
              <controlPr defaultSize="0" autoFill="0" autoLine="0" autoPict="0">
                <anchor moveWithCells="1">
                  <from>
                    <xdr:col>27</xdr:col>
                    <xdr:colOff>190500</xdr:colOff>
                    <xdr:row>3</xdr:row>
                    <xdr:rowOff>200025</xdr:rowOff>
                  </from>
                  <to>
                    <xdr:col>31</xdr:col>
                    <xdr:colOff>95250</xdr:colOff>
                    <xdr:row>5</xdr:row>
                    <xdr:rowOff>47625</xdr:rowOff>
                  </to>
                </anchor>
              </controlPr>
            </control>
          </mc:Choice>
        </mc:AlternateContent>
        <mc:AlternateContent xmlns:mc="http://schemas.openxmlformats.org/markup-compatibility/2006">
          <mc:Choice Requires="x14">
            <control shapeId="1051" r:id="rId6" name="Check Box 27">
              <controlPr defaultSize="0" autoFill="0" autoLine="0" autoPict="0">
                <anchor moveWithCells="1">
                  <from>
                    <xdr:col>16</xdr:col>
                    <xdr:colOff>0</xdr:colOff>
                    <xdr:row>30</xdr:row>
                    <xdr:rowOff>76200</xdr:rowOff>
                  </from>
                  <to>
                    <xdr:col>18</xdr:col>
                    <xdr:colOff>66675</xdr:colOff>
                    <xdr:row>31</xdr:row>
                    <xdr:rowOff>114300</xdr:rowOff>
                  </to>
                </anchor>
              </controlPr>
            </control>
          </mc:Choice>
        </mc:AlternateContent>
        <mc:AlternateContent xmlns:mc="http://schemas.openxmlformats.org/markup-compatibility/2006">
          <mc:Choice Requires="x14">
            <control shapeId="1052" r:id="rId7" name="Check Box 28">
              <controlPr defaultSize="0" autoFill="0" autoLine="0" autoPict="0">
                <anchor moveWithCells="1">
                  <from>
                    <xdr:col>18</xdr:col>
                    <xdr:colOff>95250</xdr:colOff>
                    <xdr:row>30</xdr:row>
                    <xdr:rowOff>76200</xdr:rowOff>
                  </from>
                  <to>
                    <xdr:col>19</xdr:col>
                    <xdr:colOff>295275</xdr:colOff>
                    <xdr:row>31</xdr:row>
                    <xdr:rowOff>114300</xdr:rowOff>
                  </to>
                </anchor>
              </controlPr>
            </control>
          </mc:Choice>
        </mc:AlternateContent>
        <mc:AlternateContent xmlns:mc="http://schemas.openxmlformats.org/markup-compatibility/2006">
          <mc:Choice Requires="x14">
            <control shapeId="1053" r:id="rId8" name="Check Box 29">
              <controlPr defaultSize="0" autoFill="0" autoLine="0" autoPict="0">
                <anchor moveWithCells="1">
                  <from>
                    <xdr:col>20</xdr:col>
                    <xdr:colOff>57150</xdr:colOff>
                    <xdr:row>29</xdr:row>
                    <xdr:rowOff>152400</xdr:rowOff>
                  </from>
                  <to>
                    <xdr:col>21</xdr:col>
                    <xdr:colOff>257175</xdr:colOff>
                    <xdr:row>32</xdr:row>
                    <xdr:rowOff>9525</xdr:rowOff>
                  </to>
                </anchor>
              </controlPr>
            </control>
          </mc:Choice>
        </mc:AlternateContent>
        <mc:AlternateContent xmlns:mc="http://schemas.openxmlformats.org/markup-compatibility/2006">
          <mc:Choice Requires="x14">
            <control shapeId="1054" r:id="rId9" name="Check Box 30">
              <controlPr defaultSize="0" autoFill="0" autoLine="0" autoPict="0">
                <anchor moveWithCells="1">
                  <from>
                    <xdr:col>22</xdr:col>
                    <xdr:colOff>0</xdr:colOff>
                    <xdr:row>29</xdr:row>
                    <xdr:rowOff>152400</xdr:rowOff>
                  </from>
                  <to>
                    <xdr:col>23</xdr:col>
                    <xdr:colOff>352425</xdr:colOff>
                    <xdr:row>32</xdr:row>
                    <xdr:rowOff>9525</xdr:rowOff>
                  </to>
                </anchor>
              </controlPr>
            </control>
          </mc:Choice>
        </mc:AlternateContent>
        <mc:AlternateContent xmlns:mc="http://schemas.openxmlformats.org/markup-compatibility/2006">
          <mc:Choice Requires="x14">
            <control shapeId="1056" r:id="rId10" name="Check Box 32">
              <controlPr defaultSize="0" autoFill="0" autoLine="0" autoPict="0">
                <anchor moveWithCells="1">
                  <from>
                    <xdr:col>21</xdr:col>
                    <xdr:colOff>219075</xdr:colOff>
                    <xdr:row>32</xdr:row>
                    <xdr:rowOff>200025</xdr:rowOff>
                  </from>
                  <to>
                    <xdr:col>25</xdr:col>
                    <xdr:colOff>123825</xdr:colOff>
                    <xdr:row>34</xdr:row>
                    <xdr:rowOff>28575</xdr:rowOff>
                  </to>
                </anchor>
              </controlPr>
            </control>
          </mc:Choice>
        </mc:AlternateContent>
        <mc:AlternateContent xmlns:mc="http://schemas.openxmlformats.org/markup-compatibility/2006">
          <mc:Choice Requires="x14">
            <control shapeId="1057" r:id="rId11" name="Check Box 33">
              <controlPr defaultSize="0" autoFill="0" autoLine="0" autoPict="0">
                <anchor moveWithCells="1">
                  <from>
                    <xdr:col>27</xdr:col>
                    <xdr:colOff>190500</xdr:colOff>
                    <xdr:row>32</xdr:row>
                    <xdr:rowOff>190500</xdr:rowOff>
                  </from>
                  <to>
                    <xdr:col>31</xdr:col>
                    <xdr:colOff>95250</xdr:colOff>
                    <xdr:row>34</xdr:row>
                    <xdr:rowOff>19050</xdr:rowOff>
                  </to>
                </anchor>
              </controlPr>
            </control>
          </mc:Choice>
        </mc:AlternateContent>
        <mc:AlternateContent xmlns:mc="http://schemas.openxmlformats.org/markup-compatibility/2006">
          <mc:Choice Requires="x14">
            <control shapeId="1027" r:id="rId12" name="Check Box 3">
              <controlPr defaultSize="0" autoFill="0" autoLine="0" autoPict="0">
                <anchor moveWithCells="1">
                  <from>
                    <xdr:col>0</xdr:col>
                    <xdr:colOff>0</xdr:colOff>
                    <xdr:row>30</xdr:row>
                    <xdr:rowOff>76200</xdr:rowOff>
                  </from>
                  <to>
                    <xdr:col>2</xdr:col>
                    <xdr:colOff>66675</xdr:colOff>
                    <xdr:row>31</xdr:row>
                    <xdr:rowOff>114300</xdr:rowOff>
                  </to>
                </anchor>
              </controlPr>
            </control>
          </mc:Choice>
        </mc:AlternateContent>
        <mc:AlternateContent xmlns:mc="http://schemas.openxmlformats.org/markup-compatibility/2006">
          <mc:Choice Requires="x14">
            <control shapeId="1028" r:id="rId13" name="Check Box 4">
              <controlPr defaultSize="0" autoFill="0" autoLine="0" autoPict="0">
                <anchor moveWithCells="1">
                  <from>
                    <xdr:col>2</xdr:col>
                    <xdr:colOff>95250</xdr:colOff>
                    <xdr:row>30</xdr:row>
                    <xdr:rowOff>76200</xdr:rowOff>
                  </from>
                  <to>
                    <xdr:col>3</xdr:col>
                    <xdr:colOff>295275</xdr:colOff>
                    <xdr:row>31</xdr:row>
                    <xdr:rowOff>114300</xdr:rowOff>
                  </to>
                </anchor>
              </controlPr>
            </control>
          </mc:Choice>
        </mc:AlternateContent>
        <mc:AlternateContent xmlns:mc="http://schemas.openxmlformats.org/markup-compatibility/2006">
          <mc:Choice Requires="x14">
            <control shapeId="1029" r:id="rId14" name="Check Box 5">
              <controlPr defaultSize="0" autoFill="0" autoLine="0" autoPict="0">
                <anchor moveWithCells="1">
                  <from>
                    <xdr:col>4</xdr:col>
                    <xdr:colOff>57150</xdr:colOff>
                    <xdr:row>29</xdr:row>
                    <xdr:rowOff>152400</xdr:rowOff>
                  </from>
                  <to>
                    <xdr:col>5</xdr:col>
                    <xdr:colOff>257175</xdr:colOff>
                    <xdr:row>32</xdr:row>
                    <xdr:rowOff>9525</xdr:rowOff>
                  </to>
                </anchor>
              </controlPr>
            </control>
          </mc:Choice>
        </mc:AlternateContent>
        <mc:AlternateContent xmlns:mc="http://schemas.openxmlformats.org/markup-compatibility/2006">
          <mc:Choice Requires="x14">
            <control shapeId="1030" r:id="rId15" name="Check Box 6">
              <controlPr defaultSize="0" autoFill="0" autoLine="0" autoPict="0">
                <anchor moveWithCells="1">
                  <from>
                    <xdr:col>6</xdr:col>
                    <xdr:colOff>0</xdr:colOff>
                    <xdr:row>29</xdr:row>
                    <xdr:rowOff>152400</xdr:rowOff>
                  </from>
                  <to>
                    <xdr:col>7</xdr:col>
                    <xdr:colOff>352425</xdr:colOff>
                    <xdr:row>32</xdr:row>
                    <xdr:rowOff>9525</xdr:rowOff>
                  </to>
                </anchor>
              </controlPr>
            </control>
          </mc:Choice>
        </mc:AlternateContent>
        <mc:AlternateContent xmlns:mc="http://schemas.openxmlformats.org/markup-compatibility/2006">
          <mc:Choice Requires="x14">
            <control shapeId="1031" r:id="rId16" name="Check Box 7">
              <controlPr defaultSize="0" autoFill="0" autoLine="0" autoPict="0">
                <anchor moveWithCells="1">
                  <from>
                    <xdr:col>14</xdr:col>
                    <xdr:colOff>0</xdr:colOff>
                    <xdr:row>30</xdr:row>
                    <xdr:rowOff>76200</xdr:rowOff>
                  </from>
                  <to>
                    <xdr:col>16</xdr:col>
                    <xdr:colOff>66675</xdr:colOff>
                    <xdr:row>31</xdr:row>
                    <xdr:rowOff>114300</xdr:rowOff>
                  </to>
                </anchor>
              </controlPr>
            </control>
          </mc:Choice>
        </mc:AlternateContent>
        <mc:AlternateContent xmlns:mc="http://schemas.openxmlformats.org/markup-compatibility/2006">
          <mc:Choice Requires="x14">
            <control shapeId="1032" r:id="rId17" name="Check Box 8">
              <controlPr defaultSize="0" autoFill="0" autoLine="0" autoPict="0">
                <anchor moveWithCells="1">
                  <from>
                    <xdr:col>5</xdr:col>
                    <xdr:colOff>219075</xdr:colOff>
                    <xdr:row>32</xdr:row>
                    <xdr:rowOff>200025</xdr:rowOff>
                  </from>
                  <to>
                    <xdr:col>9</xdr:col>
                    <xdr:colOff>123825</xdr:colOff>
                    <xdr:row>34</xdr:row>
                    <xdr:rowOff>28575</xdr:rowOff>
                  </to>
                </anchor>
              </controlPr>
            </control>
          </mc:Choice>
        </mc:AlternateContent>
        <mc:AlternateContent xmlns:mc="http://schemas.openxmlformats.org/markup-compatibility/2006">
          <mc:Choice Requires="x14">
            <control shapeId="1033" r:id="rId18" name="Check Box 9">
              <controlPr defaultSize="0" autoFill="0" autoLine="0" autoPict="0">
                <anchor moveWithCells="1">
                  <from>
                    <xdr:col>11</xdr:col>
                    <xdr:colOff>190500</xdr:colOff>
                    <xdr:row>32</xdr:row>
                    <xdr:rowOff>190500</xdr:rowOff>
                  </from>
                  <to>
                    <xdr:col>15</xdr:col>
                    <xdr:colOff>95250</xdr:colOff>
                    <xdr:row>34</xdr:row>
                    <xdr:rowOff>19050</xdr:rowOff>
                  </to>
                </anchor>
              </controlPr>
            </control>
          </mc:Choice>
        </mc:AlternateContent>
        <mc:AlternateContent xmlns:mc="http://schemas.openxmlformats.org/markup-compatibility/2006">
          <mc:Choice Requires="x14">
            <control shapeId="1055" r:id="rId19" name="Check Box 31">
              <controlPr defaultSize="0" autoFill="0" autoLine="0" autoPict="0">
                <anchor moveWithCells="1">
                  <from>
                    <xdr:col>30</xdr:col>
                    <xdr:colOff>0</xdr:colOff>
                    <xdr:row>30</xdr:row>
                    <xdr:rowOff>76200</xdr:rowOff>
                  </from>
                  <to>
                    <xdr:col>32</xdr:col>
                    <xdr:colOff>66675</xdr:colOff>
                    <xdr:row>31</xdr:row>
                    <xdr:rowOff>114300</xdr:rowOff>
                  </to>
                </anchor>
              </controlPr>
            </control>
          </mc:Choice>
        </mc:AlternateContent>
        <mc:AlternateContent xmlns:mc="http://schemas.openxmlformats.org/markup-compatibility/2006">
          <mc:Choice Requires="x14">
            <control shapeId="1063" r:id="rId20" name="Check Box 39">
              <controlPr defaultSize="0" autoFill="0" autoLine="0" autoPict="0">
                <anchor moveWithCells="1">
                  <from>
                    <xdr:col>37</xdr:col>
                    <xdr:colOff>200025</xdr:colOff>
                    <xdr:row>3</xdr:row>
                    <xdr:rowOff>200025</xdr:rowOff>
                  </from>
                  <to>
                    <xdr:col>41</xdr:col>
                    <xdr:colOff>104775</xdr:colOff>
                    <xdr:row>5</xdr:row>
                    <xdr:rowOff>28575</xdr:rowOff>
                  </to>
                </anchor>
              </controlPr>
            </control>
          </mc:Choice>
        </mc:AlternateContent>
        <mc:AlternateContent xmlns:mc="http://schemas.openxmlformats.org/markup-compatibility/2006">
          <mc:Choice Requires="x14">
            <control shapeId="1064" r:id="rId21" name="Check Box 40">
              <controlPr defaultSize="0" autoFill="0" autoLine="0" autoPict="0">
                <anchor moveWithCells="1">
                  <from>
                    <xdr:col>43</xdr:col>
                    <xdr:colOff>190500</xdr:colOff>
                    <xdr:row>3</xdr:row>
                    <xdr:rowOff>200025</xdr:rowOff>
                  </from>
                  <to>
                    <xdr:col>47</xdr:col>
                    <xdr:colOff>95250</xdr:colOff>
                    <xdr:row>5</xdr:row>
                    <xdr:rowOff>28575</xdr:rowOff>
                  </to>
                </anchor>
              </controlPr>
            </control>
          </mc:Choice>
        </mc:AlternateContent>
        <mc:AlternateContent xmlns:mc="http://schemas.openxmlformats.org/markup-compatibility/2006">
          <mc:Choice Requires="x14">
            <control shapeId="1065" r:id="rId22" name="Check Box 41">
              <controlPr defaultSize="0" autoFill="0" autoLine="0" autoPict="0">
                <anchor moveWithCells="1">
                  <from>
                    <xdr:col>32</xdr:col>
                    <xdr:colOff>0</xdr:colOff>
                    <xdr:row>30</xdr:row>
                    <xdr:rowOff>76200</xdr:rowOff>
                  </from>
                  <to>
                    <xdr:col>34</xdr:col>
                    <xdr:colOff>66675</xdr:colOff>
                    <xdr:row>31</xdr:row>
                    <xdr:rowOff>114300</xdr:rowOff>
                  </to>
                </anchor>
              </controlPr>
            </control>
          </mc:Choice>
        </mc:AlternateContent>
        <mc:AlternateContent xmlns:mc="http://schemas.openxmlformats.org/markup-compatibility/2006">
          <mc:Choice Requires="x14">
            <control shapeId="1066" r:id="rId23" name="Check Box 42">
              <controlPr defaultSize="0" autoFill="0" autoLine="0" autoPict="0">
                <anchor moveWithCells="1">
                  <from>
                    <xdr:col>34</xdr:col>
                    <xdr:colOff>95250</xdr:colOff>
                    <xdr:row>30</xdr:row>
                    <xdr:rowOff>76200</xdr:rowOff>
                  </from>
                  <to>
                    <xdr:col>35</xdr:col>
                    <xdr:colOff>295275</xdr:colOff>
                    <xdr:row>31</xdr:row>
                    <xdr:rowOff>114300</xdr:rowOff>
                  </to>
                </anchor>
              </controlPr>
            </control>
          </mc:Choice>
        </mc:AlternateContent>
        <mc:AlternateContent xmlns:mc="http://schemas.openxmlformats.org/markup-compatibility/2006">
          <mc:Choice Requires="x14">
            <control shapeId="1067" r:id="rId24" name="Check Box 43">
              <controlPr defaultSize="0" autoFill="0" autoLine="0" autoPict="0">
                <anchor moveWithCells="1">
                  <from>
                    <xdr:col>36</xdr:col>
                    <xdr:colOff>57150</xdr:colOff>
                    <xdr:row>29</xdr:row>
                    <xdr:rowOff>152400</xdr:rowOff>
                  </from>
                  <to>
                    <xdr:col>37</xdr:col>
                    <xdr:colOff>257175</xdr:colOff>
                    <xdr:row>32</xdr:row>
                    <xdr:rowOff>9525</xdr:rowOff>
                  </to>
                </anchor>
              </controlPr>
            </control>
          </mc:Choice>
        </mc:AlternateContent>
        <mc:AlternateContent xmlns:mc="http://schemas.openxmlformats.org/markup-compatibility/2006">
          <mc:Choice Requires="x14">
            <control shapeId="1068" r:id="rId25" name="Check Box 44">
              <controlPr defaultSize="0" autoFill="0" autoLine="0" autoPict="0">
                <anchor moveWithCells="1">
                  <from>
                    <xdr:col>38</xdr:col>
                    <xdr:colOff>0</xdr:colOff>
                    <xdr:row>29</xdr:row>
                    <xdr:rowOff>152400</xdr:rowOff>
                  </from>
                  <to>
                    <xdr:col>39</xdr:col>
                    <xdr:colOff>352425</xdr:colOff>
                    <xdr:row>32</xdr:row>
                    <xdr:rowOff>9525</xdr:rowOff>
                  </to>
                </anchor>
              </controlPr>
            </control>
          </mc:Choice>
        </mc:AlternateContent>
        <mc:AlternateContent xmlns:mc="http://schemas.openxmlformats.org/markup-compatibility/2006">
          <mc:Choice Requires="x14">
            <control shapeId="1069" r:id="rId26" name="Check Box 45">
              <controlPr defaultSize="0" autoFill="0" autoLine="0" autoPict="0">
                <anchor moveWithCells="1">
                  <from>
                    <xdr:col>46</xdr:col>
                    <xdr:colOff>0</xdr:colOff>
                    <xdr:row>30</xdr:row>
                    <xdr:rowOff>76200</xdr:rowOff>
                  </from>
                  <to>
                    <xdr:col>48</xdr:col>
                    <xdr:colOff>66675</xdr:colOff>
                    <xdr:row>31</xdr:row>
                    <xdr:rowOff>114300</xdr:rowOff>
                  </to>
                </anchor>
              </controlPr>
            </control>
          </mc:Choice>
        </mc:AlternateContent>
        <mc:AlternateContent xmlns:mc="http://schemas.openxmlformats.org/markup-compatibility/2006">
          <mc:Choice Requires="x14">
            <control shapeId="1070" r:id="rId27" name="Check Box 46">
              <controlPr defaultSize="0" autoFill="0" autoLine="0" autoPict="0">
                <anchor moveWithCells="1">
                  <from>
                    <xdr:col>37</xdr:col>
                    <xdr:colOff>219075</xdr:colOff>
                    <xdr:row>32</xdr:row>
                    <xdr:rowOff>200025</xdr:rowOff>
                  </from>
                  <to>
                    <xdr:col>41</xdr:col>
                    <xdr:colOff>123825</xdr:colOff>
                    <xdr:row>34</xdr:row>
                    <xdr:rowOff>28575</xdr:rowOff>
                  </to>
                </anchor>
              </controlPr>
            </control>
          </mc:Choice>
        </mc:AlternateContent>
        <mc:AlternateContent xmlns:mc="http://schemas.openxmlformats.org/markup-compatibility/2006">
          <mc:Choice Requires="x14">
            <control shapeId="1071" r:id="rId28" name="Check Box 47">
              <controlPr defaultSize="0" autoFill="0" autoLine="0" autoPict="0">
                <anchor moveWithCells="1">
                  <from>
                    <xdr:col>43</xdr:col>
                    <xdr:colOff>190500</xdr:colOff>
                    <xdr:row>32</xdr:row>
                    <xdr:rowOff>190500</xdr:rowOff>
                  </from>
                  <to>
                    <xdr:col>47</xdr:col>
                    <xdr:colOff>95250</xdr:colOff>
                    <xdr:row>34</xdr:row>
                    <xdr:rowOff>19050</xdr:rowOff>
                  </to>
                </anchor>
              </controlPr>
            </control>
          </mc:Choice>
        </mc:AlternateContent>
        <mc:AlternateContent xmlns:mc="http://schemas.openxmlformats.org/markup-compatibility/2006">
          <mc:Choice Requires="x14">
            <control shapeId="1077" r:id="rId29" name="Check Box 53">
              <controlPr defaultSize="0" autoFill="0" autoLine="0" autoPict="0">
                <anchor moveWithCells="1">
                  <from>
                    <xdr:col>5</xdr:col>
                    <xdr:colOff>200025</xdr:colOff>
                    <xdr:row>52</xdr:row>
                    <xdr:rowOff>200025</xdr:rowOff>
                  </from>
                  <to>
                    <xdr:col>9</xdr:col>
                    <xdr:colOff>104775</xdr:colOff>
                    <xdr:row>54</xdr:row>
                    <xdr:rowOff>28575</xdr:rowOff>
                  </to>
                </anchor>
              </controlPr>
            </control>
          </mc:Choice>
        </mc:AlternateContent>
        <mc:AlternateContent xmlns:mc="http://schemas.openxmlformats.org/markup-compatibility/2006">
          <mc:Choice Requires="x14">
            <control shapeId="1078" r:id="rId30" name="Check Box 54">
              <controlPr defaultSize="0" autoFill="0" autoLine="0" autoPict="0">
                <anchor moveWithCells="1">
                  <from>
                    <xdr:col>11</xdr:col>
                    <xdr:colOff>190500</xdr:colOff>
                    <xdr:row>52</xdr:row>
                    <xdr:rowOff>200025</xdr:rowOff>
                  </from>
                  <to>
                    <xdr:col>15</xdr:col>
                    <xdr:colOff>95250</xdr:colOff>
                    <xdr:row>54</xdr:row>
                    <xdr:rowOff>28575</xdr:rowOff>
                  </to>
                </anchor>
              </controlPr>
            </control>
          </mc:Choice>
        </mc:AlternateContent>
        <mc:AlternateContent xmlns:mc="http://schemas.openxmlformats.org/markup-compatibility/2006">
          <mc:Choice Requires="x14">
            <control shapeId="1079" r:id="rId31" name="Check Box 55">
              <controlPr defaultSize="0" autoFill="0" autoLine="0" autoPict="0">
                <anchor moveWithCells="1">
                  <from>
                    <xdr:col>0</xdr:col>
                    <xdr:colOff>0</xdr:colOff>
                    <xdr:row>79</xdr:row>
                    <xdr:rowOff>76200</xdr:rowOff>
                  </from>
                  <to>
                    <xdr:col>2</xdr:col>
                    <xdr:colOff>66675</xdr:colOff>
                    <xdr:row>80</xdr:row>
                    <xdr:rowOff>114300</xdr:rowOff>
                  </to>
                </anchor>
              </controlPr>
            </control>
          </mc:Choice>
        </mc:AlternateContent>
        <mc:AlternateContent xmlns:mc="http://schemas.openxmlformats.org/markup-compatibility/2006">
          <mc:Choice Requires="x14">
            <control shapeId="1080" r:id="rId32" name="Check Box 56">
              <controlPr defaultSize="0" autoFill="0" autoLine="0" autoPict="0">
                <anchor moveWithCells="1">
                  <from>
                    <xdr:col>2</xdr:col>
                    <xdr:colOff>95250</xdr:colOff>
                    <xdr:row>79</xdr:row>
                    <xdr:rowOff>76200</xdr:rowOff>
                  </from>
                  <to>
                    <xdr:col>3</xdr:col>
                    <xdr:colOff>295275</xdr:colOff>
                    <xdr:row>80</xdr:row>
                    <xdr:rowOff>114300</xdr:rowOff>
                  </to>
                </anchor>
              </controlPr>
            </control>
          </mc:Choice>
        </mc:AlternateContent>
        <mc:AlternateContent xmlns:mc="http://schemas.openxmlformats.org/markup-compatibility/2006">
          <mc:Choice Requires="x14">
            <control shapeId="1081" r:id="rId33" name="Check Box 57">
              <controlPr defaultSize="0" autoFill="0" autoLine="0" autoPict="0">
                <anchor moveWithCells="1">
                  <from>
                    <xdr:col>4</xdr:col>
                    <xdr:colOff>57150</xdr:colOff>
                    <xdr:row>78</xdr:row>
                    <xdr:rowOff>152400</xdr:rowOff>
                  </from>
                  <to>
                    <xdr:col>5</xdr:col>
                    <xdr:colOff>257175</xdr:colOff>
                    <xdr:row>81</xdr:row>
                    <xdr:rowOff>9525</xdr:rowOff>
                  </to>
                </anchor>
              </controlPr>
            </control>
          </mc:Choice>
        </mc:AlternateContent>
        <mc:AlternateContent xmlns:mc="http://schemas.openxmlformats.org/markup-compatibility/2006">
          <mc:Choice Requires="x14">
            <control shapeId="1082" r:id="rId34" name="Check Box 58">
              <controlPr defaultSize="0" autoFill="0" autoLine="0" autoPict="0">
                <anchor moveWithCells="1">
                  <from>
                    <xdr:col>6</xdr:col>
                    <xdr:colOff>0</xdr:colOff>
                    <xdr:row>78</xdr:row>
                    <xdr:rowOff>152400</xdr:rowOff>
                  </from>
                  <to>
                    <xdr:col>7</xdr:col>
                    <xdr:colOff>352425</xdr:colOff>
                    <xdr:row>81</xdr:row>
                    <xdr:rowOff>9525</xdr:rowOff>
                  </to>
                </anchor>
              </controlPr>
            </control>
          </mc:Choice>
        </mc:AlternateContent>
        <mc:AlternateContent xmlns:mc="http://schemas.openxmlformats.org/markup-compatibility/2006">
          <mc:Choice Requires="x14">
            <control shapeId="1083" r:id="rId35" name="Check Box 59">
              <controlPr defaultSize="0" autoFill="0" autoLine="0" autoPict="0">
                <anchor moveWithCells="1">
                  <from>
                    <xdr:col>14</xdr:col>
                    <xdr:colOff>0</xdr:colOff>
                    <xdr:row>79</xdr:row>
                    <xdr:rowOff>76200</xdr:rowOff>
                  </from>
                  <to>
                    <xdr:col>16</xdr:col>
                    <xdr:colOff>66675</xdr:colOff>
                    <xdr:row>80</xdr:row>
                    <xdr:rowOff>114300</xdr:rowOff>
                  </to>
                </anchor>
              </controlPr>
            </control>
          </mc:Choice>
        </mc:AlternateContent>
        <mc:AlternateContent xmlns:mc="http://schemas.openxmlformats.org/markup-compatibility/2006">
          <mc:Choice Requires="x14">
            <control shapeId="1084" r:id="rId36" name="Check Box 60">
              <controlPr defaultSize="0" autoFill="0" autoLine="0" autoPict="0">
                <anchor moveWithCells="1">
                  <from>
                    <xdr:col>5</xdr:col>
                    <xdr:colOff>219075</xdr:colOff>
                    <xdr:row>81</xdr:row>
                    <xdr:rowOff>200025</xdr:rowOff>
                  </from>
                  <to>
                    <xdr:col>9</xdr:col>
                    <xdr:colOff>123825</xdr:colOff>
                    <xdr:row>83</xdr:row>
                    <xdr:rowOff>28575</xdr:rowOff>
                  </to>
                </anchor>
              </controlPr>
            </control>
          </mc:Choice>
        </mc:AlternateContent>
        <mc:AlternateContent xmlns:mc="http://schemas.openxmlformats.org/markup-compatibility/2006">
          <mc:Choice Requires="x14">
            <control shapeId="1085" r:id="rId37" name="Check Box 61">
              <controlPr defaultSize="0" autoFill="0" autoLine="0" autoPict="0">
                <anchor moveWithCells="1">
                  <from>
                    <xdr:col>11</xdr:col>
                    <xdr:colOff>190500</xdr:colOff>
                    <xdr:row>81</xdr:row>
                    <xdr:rowOff>190500</xdr:rowOff>
                  </from>
                  <to>
                    <xdr:col>15</xdr:col>
                    <xdr:colOff>95250</xdr:colOff>
                    <xdr:row>83</xdr:row>
                    <xdr:rowOff>19050</xdr:rowOff>
                  </to>
                </anchor>
              </controlPr>
            </control>
          </mc:Choice>
        </mc:AlternateContent>
        <mc:AlternateContent xmlns:mc="http://schemas.openxmlformats.org/markup-compatibility/2006">
          <mc:Choice Requires="x14">
            <control shapeId="1091" r:id="rId38" name="Check Box 67">
              <controlPr defaultSize="0" autoFill="0" autoLine="0" autoPict="0">
                <anchor moveWithCells="1">
                  <from>
                    <xdr:col>21</xdr:col>
                    <xdr:colOff>200025</xdr:colOff>
                    <xdr:row>52</xdr:row>
                    <xdr:rowOff>200025</xdr:rowOff>
                  </from>
                  <to>
                    <xdr:col>25</xdr:col>
                    <xdr:colOff>104775</xdr:colOff>
                    <xdr:row>54</xdr:row>
                    <xdr:rowOff>28575</xdr:rowOff>
                  </to>
                </anchor>
              </controlPr>
            </control>
          </mc:Choice>
        </mc:AlternateContent>
        <mc:AlternateContent xmlns:mc="http://schemas.openxmlformats.org/markup-compatibility/2006">
          <mc:Choice Requires="x14">
            <control shapeId="1092" r:id="rId39" name="Check Box 68">
              <controlPr defaultSize="0" autoFill="0" autoLine="0" autoPict="0">
                <anchor moveWithCells="1">
                  <from>
                    <xdr:col>27</xdr:col>
                    <xdr:colOff>190500</xdr:colOff>
                    <xdr:row>52</xdr:row>
                    <xdr:rowOff>200025</xdr:rowOff>
                  </from>
                  <to>
                    <xdr:col>31</xdr:col>
                    <xdr:colOff>95250</xdr:colOff>
                    <xdr:row>54</xdr:row>
                    <xdr:rowOff>28575</xdr:rowOff>
                  </to>
                </anchor>
              </controlPr>
            </control>
          </mc:Choice>
        </mc:AlternateContent>
        <mc:AlternateContent xmlns:mc="http://schemas.openxmlformats.org/markup-compatibility/2006">
          <mc:Choice Requires="x14">
            <control shapeId="1093" r:id="rId40" name="Check Box 69">
              <controlPr defaultSize="0" autoFill="0" autoLine="0" autoPict="0">
                <anchor moveWithCells="1">
                  <from>
                    <xdr:col>16</xdr:col>
                    <xdr:colOff>0</xdr:colOff>
                    <xdr:row>79</xdr:row>
                    <xdr:rowOff>76200</xdr:rowOff>
                  </from>
                  <to>
                    <xdr:col>18</xdr:col>
                    <xdr:colOff>66675</xdr:colOff>
                    <xdr:row>80</xdr:row>
                    <xdr:rowOff>114300</xdr:rowOff>
                  </to>
                </anchor>
              </controlPr>
            </control>
          </mc:Choice>
        </mc:AlternateContent>
        <mc:AlternateContent xmlns:mc="http://schemas.openxmlformats.org/markup-compatibility/2006">
          <mc:Choice Requires="x14">
            <control shapeId="1094" r:id="rId41" name="Check Box 70">
              <controlPr defaultSize="0" autoFill="0" autoLine="0" autoPict="0">
                <anchor moveWithCells="1">
                  <from>
                    <xdr:col>18</xdr:col>
                    <xdr:colOff>95250</xdr:colOff>
                    <xdr:row>79</xdr:row>
                    <xdr:rowOff>76200</xdr:rowOff>
                  </from>
                  <to>
                    <xdr:col>19</xdr:col>
                    <xdr:colOff>295275</xdr:colOff>
                    <xdr:row>80</xdr:row>
                    <xdr:rowOff>114300</xdr:rowOff>
                  </to>
                </anchor>
              </controlPr>
            </control>
          </mc:Choice>
        </mc:AlternateContent>
        <mc:AlternateContent xmlns:mc="http://schemas.openxmlformats.org/markup-compatibility/2006">
          <mc:Choice Requires="x14">
            <control shapeId="1095" r:id="rId42" name="Check Box 71">
              <controlPr defaultSize="0" autoFill="0" autoLine="0" autoPict="0">
                <anchor moveWithCells="1">
                  <from>
                    <xdr:col>20</xdr:col>
                    <xdr:colOff>57150</xdr:colOff>
                    <xdr:row>78</xdr:row>
                    <xdr:rowOff>152400</xdr:rowOff>
                  </from>
                  <to>
                    <xdr:col>21</xdr:col>
                    <xdr:colOff>257175</xdr:colOff>
                    <xdr:row>81</xdr:row>
                    <xdr:rowOff>9525</xdr:rowOff>
                  </to>
                </anchor>
              </controlPr>
            </control>
          </mc:Choice>
        </mc:AlternateContent>
        <mc:AlternateContent xmlns:mc="http://schemas.openxmlformats.org/markup-compatibility/2006">
          <mc:Choice Requires="x14">
            <control shapeId="1096" r:id="rId43" name="Check Box 72">
              <controlPr defaultSize="0" autoFill="0" autoLine="0" autoPict="0">
                <anchor moveWithCells="1">
                  <from>
                    <xdr:col>22</xdr:col>
                    <xdr:colOff>0</xdr:colOff>
                    <xdr:row>78</xdr:row>
                    <xdr:rowOff>152400</xdr:rowOff>
                  </from>
                  <to>
                    <xdr:col>23</xdr:col>
                    <xdr:colOff>352425</xdr:colOff>
                    <xdr:row>81</xdr:row>
                    <xdr:rowOff>9525</xdr:rowOff>
                  </to>
                </anchor>
              </controlPr>
            </control>
          </mc:Choice>
        </mc:AlternateContent>
        <mc:AlternateContent xmlns:mc="http://schemas.openxmlformats.org/markup-compatibility/2006">
          <mc:Choice Requires="x14">
            <control shapeId="1097" r:id="rId44" name="Check Box 73">
              <controlPr defaultSize="0" autoFill="0" autoLine="0" autoPict="0">
                <anchor moveWithCells="1">
                  <from>
                    <xdr:col>30</xdr:col>
                    <xdr:colOff>0</xdr:colOff>
                    <xdr:row>79</xdr:row>
                    <xdr:rowOff>76200</xdr:rowOff>
                  </from>
                  <to>
                    <xdr:col>32</xdr:col>
                    <xdr:colOff>66675</xdr:colOff>
                    <xdr:row>80</xdr:row>
                    <xdr:rowOff>114300</xdr:rowOff>
                  </to>
                </anchor>
              </controlPr>
            </control>
          </mc:Choice>
        </mc:AlternateContent>
        <mc:AlternateContent xmlns:mc="http://schemas.openxmlformats.org/markup-compatibility/2006">
          <mc:Choice Requires="x14">
            <control shapeId="1098" r:id="rId45" name="Check Box 74">
              <controlPr defaultSize="0" autoFill="0" autoLine="0" autoPict="0">
                <anchor moveWithCells="1">
                  <from>
                    <xdr:col>21</xdr:col>
                    <xdr:colOff>219075</xdr:colOff>
                    <xdr:row>81</xdr:row>
                    <xdr:rowOff>200025</xdr:rowOff>
                  </from>
                  <to>
                    <xdr:col>25</xdr:col>
                    <xdr:colOff>123825</xdr:colOff>
                    <xdr:row>83</xdr:row>
                    <xdr:rowOff>28575</xdr:rowOff>
                  </to>
                </anchor>
              </controlPr>
            </control>
          </mc:Choice>
        </mc:AlternateContent>
        <mc:AlternateContent xmlns:mc="http://schemas.openxmlformats.org/markup-compatibility/2006">
          <mc:Choice Requires="x14">
            <control shapeId="1099" r:id="rId46" name="Check Box 75">
              <controlPr defaultSize="0" autoFill="0" autoLine="0" autoPict="0">
                <anchor moveWithCells="1">
                  <from>
                    <xdr:col>27</xdr:col>
                    <xdr:colOff>190500</xdr:colOff>
                    <xdr:row>81</xdr:row>
                    <xdr:rowOff>190500</xdr:rowOff>
                  </from>
                  <to>
                    <xdr:col>31</xdr:col>
                    <xdr:colOff>95250</xdr:colOff>
                    <xdr:row>83</xdr:row>
                    <xdr:rowOff>19050</xdr:rowOff>
                  </to>
                </anchor>
              </controlPr>
            </control>
          </mc:Choice>
        </mc:AlternateContent>
        <mc:AlternateContent xmlns:mc="http://schemas.openxmlformats.org/markup-compatibility/2006">
          <mc:Choice Requires="x14">
            <control shapeId="1105" r:id="rId47" name="Check Box 81">
              <controlPr defaultSize="0" autoFill="0" autoLine="0" autoPict="0">
                <anchor moveWithCells="1">
                  <from>
                    <xdr:col>37</xdr:col>
                    <xdr:colOff>200025</xdr:colOff>
                    <xdr:row>52</xdr:row>
                    <xdr:rowOff>200025</xdr:rowOff>
                  </from>
                  <to>
                    <xdr:col>41</xdr:col>
                    <xdr:colOff>104775</xdr:colOff>
                    <xdr:row>54</xdr:row>
                    <xdr:rowOff>28575</xdr:rowOff>
                  </to>
                </anchor>
              </controlPr>
            </control>
          </mc:Choice>
        </mc:AlternateContent>
        <mc:AlternateContent xmlns:mc="http://schemas.openxmlformats.org/markup-compatibility/2006">
          <mc:Choice Requires="x14">
            <control shapeId="1106" r:id="rId48" name="Check Box 82">
              <controlPr defaultSize="0" autoFill="0" autoLine="0" autoPict="0">
                <anchor moveWithCells="1">
                  <from>
                    <xdr:col>43</xdr:col>
                    <xdr:colOff>190500</xdr:colOff>
                    <xdr:row>52</xdr:row>
                    <xdr:rowOff>200025</xdr:rowOff>
                  </from>
                  <to>
                    <xdr:col>47</xdr:col>
                    <xdr:colOff>95250</xdr:colOff>
                    <xdr:row>54</xdr:row>
                    <xdr:rowOff>28575</xdr:rowOff>
                  </to>
                </anchor>
              </controlPr>
            </control>
          </mc:Choice>
        </mc:AlternateContent>
        <mc:AlternateContent xmlns:mc="http://schemas.openxmlformats.org/markup-compatibility/2006">
          <mc:Choice Requires="x14">
            <control shapeId="1107" r:id="rId49" name="Check Box 83">
              <controlPr defaultSize="0" autoFill="0" autoLine="0" autoPict="0">
                <anchor moveWithCells="1">
                  <from>
                    <xdr:col>32</xdr:col>
                    <xdr:colOff>0</xdr:colOff>
                    <xdr:row>79</xdr:row>
                    <xdr:rowOff>76200</xdr:rowOff>
                  </from>
                  <to>
                    <xdr:col>34</xdr:col>
                    <xdr:colOff>66675</xdr:colOff>
                    <xdr:row>80</xdr:row>
                    <xdr:rowOff>114300</xdr:rowOff>
                  </to>
                </anchor>
              </controlPr>
            </control>
          </mc:Choice>
        </mc:AlternateContent>
        <mc:AlternateContent xmlns:mc="http://schemas.openxmlformats.org/markup-compatibility/2006">
          <mc:Choice Requires="x14">
            <control shapeId="1108" r:id="rId50" name="Check Box 84">
              <controlPr defaultSize="0" autoFill="0" autoLine="0" autoPict="0">
                <anchor moveWithCells="1">
                  <from>
                    <xdr:col>34</xdr:col>
                    <xdr:colOff>95250</xdr:colOff>
                    <xdr:row>79</xdr:row>
                    <xdr:rowOff>76200</xdr:rowOff>
                  </from>
                  <to>
                    <xdr:col>35</xdr:col>
                    <xdr:colOff>295275</xdr:colOff>
                    <xdr:row>80</xdr:row>
                    <xdr:rowOff>114300</xdr:rowOff>
                  </to>
                </anchor>
              </controlPr>
            </control>
          </mc:Choice>
        </mc:AlternateContent>
        <mc:AlternateContent xmlns:mc="http://schemas.openxmlformats.org/markup-compatibility/2006">
          <mc:Choice Requires="x14">
            <control shapeId="1109" r:id="rId51" name="Check Box 85">
              <controlPr defaultSize="0" autoFill="0" autoLine="0" autoPict="0">
                <anchor moveWithCells="1">
                  <from>
                    <xdr:col>36</xdr:col>
                    <xdr:colOff>57150</xdr:colOff>
                    <xdr:row>78</xdr:row>
                    <xdr:rowOff>152400</xdr:rowOff>
                  </from>
                  <to>
                    <xdr:col>37</xdr:col>
                    <xdr:colOff>257175</xdr:colOff>
                    <xdr:row>81</xdr:row>
                    <xdr:rowOff>9525</xdr:rowOff>
                  </to>
                </anchor>
              </controlPr>
            </control>
          </mc:Choice>
        </mc:AlternateContent>
        <mc:AlternateContent xmlns:mc="http://schemas.openxmlformats.org/markup-compatibility/2006">
          <mc:Choice Requires="x14">
            <control shapeId="1110" r:id="rId52" name="Check Box 86">
              <controlPr defaultSize="0" autoFill="0" autoLine="0" autoPict="0">
                <anchor moveWithCells="1">
                  <from>
                    <xdr:col>38</xdr:col>
                    <xdr:colOff>0</xdr:colOff>
                    <xdr:row>78</xdr:row>
                    <xdr:rowOff>152400</xdr:rowOff>
                  </from>
                  <to>
                    <xdr:col>39</xdr:col>
                    <xdr:colOff>352425</xdr:colOff>
                    <xdr:row>81</xdr:row>
                    <xdr:rowOff>9525</xdr:rowOff>
                  </to>
                </anchor>
              </controlPr>
            </control>
          </mc:Choice>
        </mc:AlternateContent>
        <mc:AlternateContent xmlns:mc="http://schemas.openxmlformats.org/markup-compatibility/2006">
          <mc:Choice Requires="x14">
            <control shapeId="1111" r:id="rId53" name="Check Box 87">
              <controlPr defaultSize="0" autoFill="0" autoLine="0" autoPict="0">
                <anchor moveWithCells="1">
                  <from>
                    <xdr:col>46</xdr:col>
                    <xdr:colOff>0</xdr:colOff>
                    <xdr:row>79</xdr:row>
                    <xdr:rowOff>76200</xdr:rowOff>
                  </from>
                  <to>
                    <xdr:col>48</xdr:col>
                    <xdr:colOff>66675</xdr:colOff>
                    <xdr:row>80</xdr:row>
                    <xdr:rowOff>114300</xdr:rowOff>
                  </to>
                </anchor>
              </controlPr>
            </control>
          </mc:Choice>
        </mc:AlternateContent>
        <mc:AlternateContent xmlns:mc="http://schemas.openxmlformats.org/markup-compatibility/2006">
          <mc:Choice Requires="x14">
            <control shapeId="1112" r:id="rId54" name="Check Box 88">
              <controlPr defaultSize="0" autoFill="0" autoLine="0" autoPict="0">
                <anchor moveWithCells="1">
                  <from>
                    <xdr:col>37</xdr:col>
                    <xdr:colOff>219075</xdr:colOff>
                    <xdr:row>81</xdr:row>
                    <xdr:rowOff>200025</xdr:rowOff>
                  </from>
                  <to>
                    <xdr:col>41</xdr:col>
                    <xdr:colOff>123825</xdr:colOff>
                    <xdr:row>83</xdr:row>
                    <xdr:rowOff>28575</xdr:rowOff>
                  </to>
                </anchor>
              </controlPr>
            </control>
          </mc:Choice>
        </mc:AlternateContent>
        <mc:AlternateContent xmlns:mc="http://schemas.openxmlformats.org/markup-compatibility/2006">
          <mc:Choice Requires="x14">
            <control shapeId="1113" r:id="rId55" name="Check Box 89">
              <controlPr defaultSize="0" autoFill="0" autoLine="0" autoPict="0">
                <anchor moveWithCells="1">
                  <from>
                    <xdr:col>43</xdr:col>
                    <xdr:colOff>190500</xdr:colOff>
                    <xdr:row>81</xdr:row>
                    <xdr:rowOff>190500</xdr:rowOff>
                  </from>
                  <to>
                    <xdr:col>47</xdr:col>
                    <xdr:colOff>95250</xdr:colOff>
                    <xdr:row>83</xdr:row>
                    <xdr:rowOff>19050</xdr:rowOff>
                  </to>
                </anchor>
              </controlPr>
            </control>
          </mc:Choice>
        </mc:AlternateContent>
        <mc:AlternateContent xmlns:mc="http://schemas.openxmlformats.org/markup-compatibility/2006">
          <mc:Choice Requires="x14">
            <control shapeId="1119" r:id="rId56" name="Check Box 95">
              <controlPr defaultSize="0" autoFill="0" autoLine="0" autoPict="0">
                <anchor moveWithCells="1">
                  <from>
                    <xdr:col>5</xdr:col>
                    <xdr:colOff>200025</xdr:colOff>
                    <xdr:row>102</xdr:row>
                    <xdr:rowOff>200025</xdr:rowOff>
                  </from>
                  <to>
                    <xdr:col>9</xdr:col>
                    <xdr:colOff>104775</xdr:colOff>
                    <xdr:row>104</xdr:row>
                    <xdr:rowOff>28575</xdr:rowOff>
                  </to>
                </anchor>
              </controlPr>
            </control>
          </mc:Choice>
        </mc:AlternateContent>
        <mc:AlternateContent xmlns:mc="http://schemas.openxmlformats.org/markup-compatibility/2006">
          <mc:Choice Requires="x14">
            <control shapeId="1120" r:id="rId57" name="Check Box 96">
              <controlPr defaultSize="0" autoFill="0" autoLine="0" autoPict="0">
                <anchor moveWithCells="1">
                  <from>
                    <xdr:col>11</xdr:col>
                    <xdr:colOff>190500</xdr:colOff>
                    <xdr:row>102</xdr:row>
                    <xdr:rowOff>200025</xdr:rowOff>
                  </from>
                  <to>
                    <xdr:col>15</xdr:col>
                    <xdr:colOff>95250</xdr:colOff>
                    <xdr:row>104</xdr:row>
                    <xdr:rowOff>28575</xdr:rowOff>
                  </to>
                </anchor>
              </controlPr>
            </control>
          </mc:Choice>
        </mc:AlternateContent>
        <mc:AlternateContent xmlns:mc="http://schemas.openxmlformats.org/markup-compatibility/2006">
          <mc:Choice Requires="x14">
            <control shapeId="1121" r:id="rId58" name="Check Box 97">
              <controlPr defaultSize="0" autoFill="0" autoLine="0" autoPict="0">
                <anchor moveWithCells="1">
                  <from>
                    <xdr:col>0</xdr:col>
                    <xdr:colOff>0</xdr:colOff>
                    <xdr:row>129</xdr:row>
                    <xdr:rowOff>76200</xdr:rowOff>
                  </from>
                  <to>
                    <xdr:col>2</xdr:col>
                    <xdr:colOff>66675</xdr:colOff>
                    <xdr:row>130</xdr:row>
                    <xdr:rowOff>114300</xdr:rowOff>
                  </to>
                </anchor>
              </controlPr>
            </control>
          </mc:Choice>
        </mc:AlternateContent>
        <mc:AlternateContent xmlns:mc="http://schemas.openxmlformats.org/markup-compatibility/2006">
          <mc:Choice Requires="x14">
            <control shapeId="1122" r:id="rId59" name="Check Box 98">
              <controlPr defaultSize="0" autoFill="0" autoLine="0" autoPict="0">
                <anchor moveWithCells="1">
                  <from>
                    <xdr:col>2</xdr:col>
                    <xdr:colOff>95250</xdr:colOff>
                    <xdr:row>129</xdr:row>
                    <xdr:rowOff>76200</xdr:rowOff>
                  </from>
                  <to>
                    <xdr:col>3</xdr:col>
                    <xdr:colOff>295275</xdr:colOff>
                    <xdr:row>130</xdr:row>
                    <xdr:rowOff>114300</xdr:rowOff>
                  </to>
                </anchor>
              </controlPr>
            </control>
          </mc:Choice>
        </mc:AlternateContent>
        <mc:AlternateContent xmlns:mc="http://schemas.openxmlformats.org/markup-compatibility/2006">
          <mc:Choice Requires="x14">
            <control shapeId="1123" r:id="rId60" name="Check Box 99">
              <controlPr defaultSize="0" autoFill="0" autoLine="0" autoPict="0">
                <anchor moveWithCells="1">
                  <from>
                    <xdr:col>4</xdr:col>
                    <xdr:colOff>57150</xdr:colOff>
                    <xdr:row>128</xdr:row>
                    <xdr:rowOff>152400</xdr:rowOff>
                  </from>
                  <to>
                    <xdr:col>5</xdr:col>
                    <xdr:colOff>257175</xdr:colOff>
                    <xdr:row>131</xdr:row>
                    <xdr:rowOff>9525</xdr:rowOff>
                  </to>
                </anchor>
              </controlPr>
            </control>
          </mc:Choice>
        </mc:AlternateContent>
        <mc:AlternateContent xmlns:mc="http://schemas.openxmlformats.org/markup-compatibility/2006">
          <mc:Choice Requires="x14">
            <control shapeId="1124" r:id="rId61" name="Check Box 100">
              <controlPr defaultSize="0" autoFill="0" autoLine="0" autoPict="0">
                <anchor moveWithCells="1">
                  <from>
                    <xdr:col>6</xdr:col>
                    <xdr:colOff>0</xdr:colOff>
                    <xdr:row>128</xdr:row>
                    <xdr:rowOff>152400</xdr:rowOff>
                  </from>
                  <to>
                    <xdr:col>7</xdr:col>
                    <xdr:colOff>352425</xdr:colOff>
                    <xdr:row>131</xdr:row>
                    <xdr:rowOff>9525</xdr:rowOff>
                  </to>
                </anchor>
              </controlPr>
            </control>
          </mc:Choice>
        </mc:AlternateContent>
        <mc:AlternateContent xmlns:mc="http://schemas.openxmlformats.org/markup-compatibility/2006">
          <mc:Choice Requires="x14">
            <control shapeId="1125" r:id="rId62" name="Check Box 101">
              <controlPr defaultSize="0" autoFill="0" autoLine="0" autoPict="0">
                <anchor moveWithCells="1">
                  <from>
                    <xdr:col>14</xdr:col>
                    <xdr:colOff>0</xdr:colOff>
                    <xdr:row>129</xdr:row>
                    <xdr:rowOff>76200</xdr:rowOff>
                  </from>
                  <to>
                    <xdr:col>16</xdr:col>
                    <xdr:colOff>66675</xdr:colOff>
                    <xdr:row>130</xdr:row>
                    <xdr:rowOff>114300</xdr:rowOff>
                  </to>
                </anchor>
              </controlPr>
            </control>
          </mc:Choice>
        </mc:AlternateContent>
        <mc:AlternateContent xmlns:mc="http://schemas.openxmlformats.org/markup-compatibility/2006">
          <mc:Choice Requires="x14">
            <control shapeId="1126" r:id="rId63" name="Check Box 102">
              <controlPr defaultSize="0" autoFill="0" autoLine="0" autoPict="0">
                <anchor moveWithCells="1">
                  <from>
                    <xdr:col>5</xdr:col>
                    <xdr:colOff>219075</xdr:colOff>
                    <xdr:row>131</xdr:row>
                    <xdr:rowOff>200025</xdr:rowOff>
                  </from>
                  <to>
                    <xdr:col>9</xdr:col>
                    <xdr:colOff>123825</xdr:colOff>
                    <xdr:row>133</xdr:row>
                    <xdr:rowOff>28575</xdr:rowOff>
                  </to>
                </anchor>
              </controlPr>
            </control>
          </mc:Choice>
        </mc:AlternateContent>
        <mc:AlternateContent xmlns:mc="http://schemas.openxmlformats.org/markup-compatibility/2006">
          <mc:Choice Requires="x14">
            <control shapeId="1127" r:id="rId64" name="Check Box 103">
              <controlPr defaultSize="0" autoFill="0" autoLine="0" autoPict="0">
                <anchor moveWithCells="1">
                  <from>
                    <xdr:col>11</xdr:col>
                    <xdr:colOff>190500</xdr:colOff>
                    <xdr:row>131</xdr:row>
                    <xdr:rowOff>190500</xdr:rowOff>
                  </from>
                  <to>
                    <xdr:col>15</xdr:col>
                    <xdr:colOff>95250</xdr:colOff>
                    <xdr:row>133</xdr:row>
                    <xdr:rowOff>19050</xdr:rowOff>
                  </to>
                </anchor>
              </controlPr>
            </control>
          </mc:Choice>
        </mc:AlternateContent>
        <mc:AlternateContent xmlns:mc="http://schemas.openxmlformats.org/markup-compatibility/2006">
          <mc:Choice Requires="x14">
            <control shapeId="1133" r:id="rId65" name="Check Box 109">
              <controlPr defaultSize="0" autoFill="0" autoLine="0" autoPict="0">
                <anchor moveWithCells="1">
                  <from>
                    <xdr:col>21</xdr:col>
                    <xdr:colOff>200025</xdr:colOff>
                    <xdr:row>102</xdr:row>
                    <xdr:rowOff>200025</xdr:rowOff>
                  </from>
                  <to>
                    <xdr:col>25</xdr:col>
                    <xdr:colOff>104775</xdr:colOff>
                    <xdr:row>104</xdr:row>
                    <xdr:rowOff>28575</xdr:rowOff>
                  </to>
                </anchor>
              </controlPr>
            </control>
          </mc:Choice>
        </mc:AlternateContent>
        <mc:AlternateContent xmlns:mc="http://schemas.openxmlformats.org/markup-compatibility/2006">
          <mc:Choice Requires="x14">
            <control shapeId="1134" r:id="rId66" name="Check Box 110">
              <controlPr defaultSize="0" autoFill="0" autoLine="0" autoPict="0">
                <anchor moveWithCells="1">
                  <from>
                    <xdr:col>27</xdr:col>
                    <xdr:colOff>190500</xdr:colOff>
                    <xdr:row>102</xdr:row>
                    <xdr:rowOff>200025</xdr:rowOff>
                  </from>
                  <to>
                    <xdr:col>31</xdr:col>
                    <xdr:colOff>95250</xdr:colOff>
                    <xdr:row>104</xdr:row>
                    <xdr:rowOff>28575</xdr:rowOff>
                  </to>
                </anchor>
              </controlPr>
            </control>
          </mc:Choice>
        </mc:AlternateContent>
        <mc:AlternateContent xmlns:mc="http://schemas.openxmlformats.org/markup-compatibility/2006">
          <mc:Choice Requires="x14">
            <control shapeId="1135" r:id="rId67" name="Check Box 111">
              <controlPr defaultSize="0" autoFill="0" autoLine="0" autoPict="0">
                <anchor moveWithCells="1">
                  <from>
                    <xdr:col>16</xdr:col>
                    <xdr:colOff>0</xdr:colOff>
                    <xdr:row>129</xdr:row>
                    <xdr:rowOff>76200</xdr:rowOff>
                  </from>
                  <to>
                    <xdr:col>18</xdr:col>
                    <xdr:colOff>66675</xdr:colOff>
                    <xdr:row>130</xdr:row>
                    <xdr:rowOff>114300</xdr:rowOff>
                  </to>
                </anchor>
              </controlPr>
            </control>
          </mc:Choice>
        </mc:AlternateContent>
        <mc:AlternateContent xmlns:mc="http://schemas.openxmlformats.org/markup-compatibility/2006">
          <mc:Choice Requires="x14">
            <control shapeId="1136" r:id="rId68" name="Check Box 112">
              <controlPr defaultSize="0" autoFill="0" autoLine="0" autoPict="0">
                <anchor moveWithCells="1">
                  <from>
                    <xdr:col>18</xdr:col>
                    <xdr:colOff>95250</xdr:colOff>
                    <xdr:row>129</xdr:row>
                    <xdr:rowOff>76200</xdr:rowOff>
                  </from>
                  <to>
                    <xdr:col>19</xdr:col>
                    <xdr:colOff>295275</xdr:colOff>
                    <xdr:row>130</xdr:row>
                    <xdr:rowOff>114300</xdr:rowOff>
                  </to>
                </anchor>
              </controlPr>
            </control>
          </mc:Choice>
        </mc:AlternateContent>
        <mc:AlternateContent xmlns:mc="http://schemas.openxmlformats.org/markup-compatibility/2006">
          <mc:Choice Requires="x14">
            <control shapeId="1137" r:id="rId69" name="Check Box 113">
              <controlPr defaultSize="0" autoFill="0" autoLine="0" autoPict="0">
                <anchor moveWithCells="1">
                  <from>
                    <xdr:col>20</xdr:col>
                    <xdr:colOff>57150</xdr:colOff>
                    <xdr:row>128</xdr:row>
                    <xdr:rowOff>152400</xdr:rowOff>
                  </from>
                  <to>
                    <xdr:col>21</xdr:col>
                    <xdr:colOff>257175</xdr:colOff>
                    <xdr:row>131</xdr:row>
                    <xdr:rowOff>9525</xdr:rowOff>
                  </to>
                </anchor>
              </controlPr>
            </control>
          </mc:Choice>
        </mc:AlternateContent>
        <mc:AlternateContent xmlns:mc="http://schemas.openxmlformats.org/markup-compatibility/2006">
          <mc:Choice Requires="x14">
            <control shapeId="1138" r:id="rId70" name="Check Box 114">
              <controlPr defaultSize="0" autoFill="0" autoLine="0" autoPict="0">
                <anchor moveWithCells="1">
                  <from>
                    <xdr:col>22</xdr:col>
                    <xdr:colOff>0</xdr:colOff>
                    <xdr:row>128</xdr:row>
                    <xdr:rowOff>152400</xdr:rowOff>
                  </from>
                  <to>
                    <xdr:col>23</xdr:col>
                    <xdr:colOff>352425</xdr:colOff>
                    <xdr:row>131</xdr:row>
                    <xdr:rowOff>9525</xdr:rowOff>
                  </to>
                </anchor>
              </controlPr>
            </control>
          </mc:Choice>
        </mc:AlternateContent>
        <mc:AlternateContent xmlns:mc="http://schemas.openxmlformats.org/markup-compatibility/2006">
          <mc:Choice Requires="x14">
            <control shapeId="1139" r:id="rId71" name="Check Box 115">
              <controlPr defaultSize="0" autoFill="0" autoLine="0" autoPict="0">
                <anchor moveWithCells="1">
                  <from>
                    <xdr:col>30</xdr:col>
                    <xdr:colOff>0</xdr:colOff>
                    <xdr:row>129</xdr:row>
                    <xdr:rowOff>76200</xdr:rowOff>
                  </from>
                  <to>
                    <xdr:col>32</xdr:col>
                    <xdr:colOff>66675</xdr:colOff>
                    <xdr:row>130</xdr:row>
                    <xdr:rowOff>114300</xdr:rowOff>
                  </to>
                </anchor>
              </controlPr>
            </control>
          </mc:Choice>
        </mc:AlternateContent>
        <mc:AlternateContent xmlns:mc="http://schemas.openxmlformats.org/markup-compatibility/2006">
          <mc:Choice Requires="x14">
            <control shapeId="1140" r:id="rId72" name="Check Box 116">
              <controlPr defaultSize="0" autoFill="0" autoLine="0" autoPict="0">
                <anchor moveWithCells="1">
                  <from>
                    <xdr:col>21</xdr:col>
                    <xdr:colOff>219075</xdr:colOff>
                    <xdr:row>131</xdr:row>
                    <xdr:rowOff>200025</xdr:rowOff>
                  </from>
                  <to>
                    <xdr:col>25</xdr:col>
                    <xdr:colOff>123825</xdr:colOff>
                    <xdr:row>133</xdr:row>
                    <xdr:rowOff>28575</xdr:rowOff>
                  </to>
                </anchor>
              </controlPr>
            </control>
          </mc:Choice>
        </mc:AlternateContent>
        <mc:AlternateContent xmlns:mc="http://schemas.openxmlformats.org/markup-compatibility/2006">
          <mc:Choice Requires="x14">
            <control shapeId="1141" r:id="rId73" name="Check Box 117">
              <controlPr defaultSize="0" autoFill="0" autoLine="0" autoPict="0">
                <anchor moveWithCells="1">
                  <from>
                    <xdr:col>27</xdr:col>
                    <xdr:colOff>190500</xdr:colOff>
                    <xdr:row>131</xdr:row>
                    <xdr:rowOff>190500</xdr:rowOff>
                  </from>
                  <to>
                    <xdr:col>31</xdr:col>
                    <xdr:colOff>95250</xdr:colOff>
                    <xdr:row>133</xdr:row>
                    <xdr:rowOff>19050</xdr:rowOff>
                  </to>
                </anchor>
              </controlPr>
            </control>
          </mc:Choice>
        </mc:AlternateContent>
        <mc:AlternateContent xmlns:mc="http://schemas.openxmlformats.org/markup-compatibility/2006">
          <mc:Choice Requires="x14">
            <control shapeId="1147" r:id="rId74" name="Check Box 123">
              <controlPr defaultSize="0" autoFill="0" autoLine="0" autoPict="0">
                <anchor moveWithCells="1">
                  <from>
                    <xdr:col>37</xdr:col>
                    <xdr:colOff>200025</xdr:colOff>
                    <xdr:row>102</xdr:row>
                    <xdr:rowOff>200025</xdr:rowOff>
                  </from>
                  <to>
                    <xdr:col>41</xdr:col>
                    <xdr:colOff>104775</xdr:colOff>
                    <xdr:row>104</xdr:row>
                    <xdr:rowOff>28575</xdr:rowOff>
                  </to>
                </anchor>
              </controlPr>
            </control>
          </mc:Choice>
        </mc:AlternateContent>
        <mc:AlternateContent xmlns:mc="http://schemas.openxmlformats.org/markup-compatibility/2006">
          <mc:Choice Requires="x14">
            <control shapeId="1148" r:id="rId75" name="Check Box 124">
              <controlPr defaultSize="0" autoFill="0" autoLine="0" autoPict="0">
                <anchor moveWithCells="1">
                  <from>
                    <xdr:col>43</xdr:col>
                    <xdr:colOff>190500</xdr:colOff>
                    <xdr:row>102</xdr:row>
                    <xdr:rowOff>200025</xdr:rowOff>
                  </from>
                  <to>
                    <xdr:col>47</xdr:col>
                    <xdr:colOff>95250</xdr:colOff>
                    <xdr:row>104</xdr:row>
                    <xdr:rowOff>28575</xdr:rowOff>
                  </to>
                </anchor>
              </controlPr>
            </control>
          </mc:Choice>
        </mc:AlternateContent>
        <mc:AlternateContent xmlns:mc="http://schemas.openxmlformats.org/markup-compatibility/2006">
          <mc:Choice Requires="x14">
            <control shapeId="1149" r:id="rId76" name="Check Box 125">
              <controlPr defaultSize="0" autoFill="0" autoLine="0" autoPict="0">
                <anchor moveWithCells="1">
                  <from>
                    <xdr:col>32</xdr:col>
                    <xdr:colOff>0</xdr:colOff>
                    <xdr:row>129</xdr:row>
                    <xdr:rowOff>76200</xdr:rowOff>
                  </from>
                  <to>
                    <xdr:col>34</xdr:col>
                    <xdr:colOff>66675</xdr:colOff>
                    <xdr:row>130</xdr:row>
                    <xdr:rowOff>114300</xdr:rowOff>
                  </to>
                </anchor>
              </controlPr>
            </control>
          </mc:Choice>
        </mc:AlternateContent>
        <mc:AlternateContent xmlns:mc="http://schemas.openxmlformats.org/markup-compatibility/2006">
          <mc:Choice Requires="x14">
            <control shapeId="1150" r:id="rId77" name="Check Box 126">
              <controlPr defaultSize="0" autoFill="0" autoLine="0" autoPict="0">
                <anchor moveWithCells="1">
                  <from>
                    <xdr:col>34</xdr:col>
                    <xdr:colOff>95250</xdr:colOff>
                    <xdr:row>129</xdr:row>
                    <xdr:rowOff>76200</xdr:rowOff>
                  </from>
                  <to>
                    <xdr:col>35</xdr:col>
                    <xdr:colOff>295275</xdr:colOff>
                    <xdr:row>130</xdr:row>
                    <xdr:rowOff>114300</xdr:rowOff>
                  </to>
                </anchor>
              </controlPr>
            </control>
          </mc:Choice>
        </mc:AlternateContent>
        <mc:AlternateContent xmlns:mc="http://schemas.openxmlformats.org/markup-compatibility/2006">
          <mc:Choice Requires="x14">
            <control shapeId="1151" r:id="rId78" name="Check Box 127">
              <controlPr defaultSize="0" autoFill="0" autoLine="0" autoPict="0">
                <anchor moveWithCells="1">
                  <from>
                    <xdr:col>36</xdr:col>
                    <xdr:colOff>57150</xdr:colOff>
                    <xdr:row>128</xdr:row>
                    <xdr:rowOff>152400</xdr:rowOff>
                  </from>
                  <to>
                    <xdr:col>37</xdr:col>
                    <xdr:colOff>257175</xdr:colOff>
                    <xdr:row>131</xdr:row>
                    <xdr:rowOff>9525</xdr:rowOff>
                  </to>
                </anchor>
              </controlPr>
            </control>
          </mc:Choice>
        </mc:AlternateContent>
        <mc:AlternateContent xmlns:mc="http://schemas.openxmlformats.org/markup-compatibility/2006">
          <mc:Choice Requires="x14">
            <control shapeId="1152" r:id="rId79" name="Check Box 128">
              <controlPr defaultSize="0" autoFill="0" autoLine="0" autoPict="0">
                <anchor moveWithCells="1">
                  <from>
                    <xdr:col>38</xdr:col>
                    <xdr:colOff>0</xdr:colOff>
                    <xdr:row>128</xdr:row>
                    <xdr:rowOff>152400</xdr:rowOff>
                  </from>
                  <to>
                    <xdr:col>39</xdr:col>
                    <xdr:colOff>352425</xdr:colOff>
                    <xdr:row>131</xdr:row>
                    <xdr:rowOff>9525</xdr:rowOff>
                  </to>
                </anchor>
              </controlPr>
            </control>
          </mc:Choice>
        </mc:AlternateContent>
        <mc:AlternateContent xmlns:mc="http://schemas.openxmlformats.org/markup-compatibility/2006">
          <mc:Choice Requires="x14">
            <control shapeId="1153" r:id="rId80" name="Check Box 129">
              <controlPr defaultSize="0" autoFill="0" autoLine="0" autoPict="0">
                <anchor moveWithCells="1">
                  <from>
                    <xdr:col>46</xdr:col>
                    <xdr:colOff>0</xdr:colOff>
                    <xdr:row>129</xdr:row>
                    <xdr:rowOff>76200</xdr:rowOff>
                  </from>
                  <to>
                    <xdr:col>48</xdr:col>
                    <xdr:colOff>66675</xdr:colOff>
                    <xdr:row>130</xdr:row>
                    <xdr:rowOff>114300</xdr:rowOff>
                  </to>
                </anchor>
              </controlPr>
            </control>
          </mc:Choice>
        </mc:AlternateContent>
        <mc:AlternateContent xmlns:mc="http://schemas.openxmlformats.org/markup-compatibility/2006">
          <mc:Choice Requires="x14">
            <control shapeId="1154" r:id="rId81" name="Check Box 130">
              <controlPr defaultSize="0" autoFill="0" autoLine="0" autoPict="0">
                <anchor moveWithCells="1">
                  <from>
                    <xdr:col>37</xdr:col>
                    <xdr:colOff>219075</xdr:colOff>
                    <xdr:row>131</xdr:row>
                    <xdr:rowOff>200025</xdr:rowOff>
                  </from>
                  <to>
                    <xdr:col>41</xdr:col>
                    <xdr:colOff>123825</xdr:colOff>
                    <xdr:row>133</xdr:row>
                    <xdr:rowOff>28575</xdr:rowOff>
                  </to>
                </anchor>
              </controlPr>
            </control>
          </mc:Choice>
        </mc:AlternateContent>
        <mc:AlternateContent xmlns:mc="http://schemas.openxmlformats.org/markup-compatibility/2006">
          <mc:Choice Requires="x14">
            <control shapeId="1155" r:id="rId82" name="Check Box 131">
              <controlPr defaultSize="0" autoFill="0" autoLine="0" autoPict="0">
                <anchor moveWithCells="1">
                  <from>
                    <xdr:col>43</xdr:col>
                    <xdr:colOff>190500</xdr:colOff>
                    <xdr:row>131</xdr:row>
                    <xdr:rowOff>190500</xdr:rowOff>
                  </from>
                  <to>
                    <xdr:col>47</xdr:col>
                    <xdr:colOff>95250</xdr:colOff>
                    <xdr:row>133</xdr:row>
                    <xdr:rowOff>19050</xdr:rowOff>
                  </to>
                </anchor>
              </controlPr>
            </control>
          </mc:Choice>
        </mc:AlternateContent>
        <mc:AlternateContent xmlns:mc="http://schemas.openxmlformats.org/markup-compatibility/2006">
          <mc:Choice Requires="x14">
            <control shapeId="1025" r:id="rId83" name="Check Box 1">
              <controlPr defaultSize="0" autoFill="0" autoLine="0" autoPict="0">
                <anchor moveWithCells="1">
                  <from>
                    <xdr:col>5</xdr:col>
                    <xdr:colOff>200025</xdr:colOff>
                    <xdr:row>3</xdr:row>
                    <xdr:rowOff>200025</xdr:rowOff>
                  </from>
                  <to>
                    <xdr:col>9</xdr:col>
                    <xdr:colOff>104775</xdr:colOff>
                    <xdr:row>5</xdr:row>
                    <xdr:rowOff>28575</xdr:rowOff>
                  </to>
                </anchor>
              </controlPr>
            </control>
          </mc:Choice>
        </mc:AlternateContent>
        <mc:AlternateContent xmlns:mc="http://schemas.openxmlformats.org/markup-compatibility/2006">
          <mc:Choice Requires="x14">
            <control shapeId="1026" r:id="rId84" name="Check Box 2">
              <controlPr defaultSize="0" autoFill="0" autoLine="0" autoPict="0">
                <anchor moveWithCells="1">
                  <from>
                    <xdr:col>11</xdr:col>
                    <xdr:colOff>190500</xdr:colOff>
                    <xdr:row>3</xdr:row>
                    <xdr:rowOff>200025</xdr:rowOff>
                  </from>
                  <to>
                    <xdr:col>15</xdr:col>
                    <xdr:colOff>95250</xdr:colOff>
                    <xdr:row>5</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'분류표(드랍박스)'!$B$7:$B$38</xm:f>
          </x14:formula1>
          <xm:sqref>E9:P9 U9:AF9 AK9:AV9 E58:P58 U58:AF58 AK58:AV58 E108:P108 U108:AF108 AK108:AV108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35"/>
  <sheetViews>
    <sheetView topLeftCell="L1" zoomScaleNormal="100" zoomScaleSheetLayoutView="100" workbookViewId="0">
      <selection activeCell="U7" sqref="U7"/>
    </sheetView>
  </sheetViews>
  <sheetFormatPr defaultColWidth="9" defaultRowHeight="16.5"/>
  <cols>
    <col min="1" max="1" width="4.875" style="21" customWidth="1"/>
    <col min="2" max="2" width="9" style="28" customWidth="1"/>
    <col min="3" max="3" width="32.75" style="59" customWidth="1"/>
    <col min="4" max="4" width="13.375" style="59" customWidth="1"/>
    <col min="5" max="5" width="15.25" style="59" customWidth="1"/>
    <col min="6" max="7" width="13.25" style="60" customWidth="1"/>
    <col min="8" max="8" width="13.5" style="60" bestFit="1" customWidth="1"/>
    <col min="9" max="9" width="13.25" style="60" customWidth="1"/>
    <col min="10" max="11" width="9" style="61" customWidth="1"/>
    <col min="12" max="12" width="40.625" style="62" customWidth="1"/>
    <col min="13" max="15" width="40.625" style="28" customWidth="1"/>
    <col min="16" max="19" width="12.625" style="21" customWidth="1"/>
    <col min="20" max="22" width="9" style="21" customWidth="1"/>
    <col min="23" max="16384" width="9" style="28"/>
  </cols>
  <sheetData>
    <row r="1" spans="1:23" ht="16.5" customHeight="1">
      <c r="A1" s="279" t="s">
        <v>70</v>
      </c>
      <c r="B1" s="279"/>
      <c r="C1" s="279"/>
      <c r="D1" s="279"/>
      <c r="E1" s="279"/>
      <c r="F1" s="280"/>
      <c r="G1" s="280"/>
      <c r="H1" s="280"/>
      <c r="I1" s="280"/>
      <c r="J1" s="280"/>
      <c r="K1" s="280"/>
      <c r="L1" s="280"/>
      <c r="M1" s="281"/>
      <c r="N1" s="281"/>
      <c r="O1" s="281"/>
      <c r="P1" s="281"/>
      <c r="Q1" s="281"/>
      <c r="R1" s="281"/>
      <c r="S1" s="281"/>
    </row>
    <row r="2" spans="1:23" ht="16.5" customHeight="1">
      <c r="A2" s="279"/>
      <c r="B2" s="279"/>
      <c r="C2" s="279"/>
      <c r="D2" s="279"/>
      <c r="E2" s="279"/>
      <c r="F2" s="280"/>
      <c r="G2" s="280"/>
      <c r="H2" s="280"/>
      <c r="I2" s="280"/>
      <c r="J2" s="280"/>
      <c r="K2" s="280"/>
      <c r="L2" s="280"/>
      <c r="M2" s="281"/>
      <c r="N2" s="281"/>
      <c r="O2" s="281"/>
      <c r="P2" s="281"/>
      <c r="Q2" s="281"/>
      <c r="R2" s="281"/>
      <c r="S2" s="281"/>
    </row>
    <row r="3" spans="1:23" s="29" customFormat="1">
      <c r="A3" s="282" t="s">
        <v>71</v>
      </c>
      <c r="B3" s="283"/>
      <c r="C3" s="283"/>
      <c r="D3" s="283"/>
      <c r="E3" s="283"/>
      <c r="F3" s="283"/>
      <c r="G3" s="283"/>
      <c r="H3" s="283"/>
      <c r="I3" s="283"/>
      <c r="J3" s="283"/>
      <c r="K3" s="283"/>
      <c r="L3" s="283"/>
      <c r="M3" s="283" t="s">
        <v>72</v>
      </c>
      <c r="N3" s="283"/>
      <c r="O3" s="283"/>
      <c r="P3" s="283" t="s">
        <v>73</v>
      </c>
      <c r="Q3" s="283"/>
      <c r="R3" s="283"/>
      <c r="S3" s="283"/>
    </row>
    <row r="4" spans="1:23" s="29" customFormat="1" ht="50.25" customHeight="1">
      <c r="A4" s="283"/>
      <c r="B4" s="283"/>
      <c r="C4" s="283"/>
      <c r="D4" s="283"/>
      <c r="E4" s="283"/>
      <c r="F4" s="276" t="s">
        <v>235</v>
      </c>
      <c r="G4" s="277"/>
      <c r="H4" s="277"/>
      <c r="I4" s="278"/>
      <c r="J4" s="284" t="s">
        <v>74</v>
      </c>
      <c r="K4" s="285"/>
      <c r="L4" s="286"/>
      <c r="M4" s="283"/>
      <c r="N4" s="283"/>
      <c r="O4" s="283"/>
      <c r="P4" s="283"/>
      <c r="Q4" s="283"/>
      <c r="R4" s="283"/>
      <c r="S4" s="283"/>
    </row>
    <row r="5" spans="1:23" s="20" customFormat="1" ht="27">
      <c r="A5" s="30" t="s">
        <v>19</v>
      </c>
      <c r="B5" s="30" t="s">
        <v>75</v>
      </c>
      <c r="C5" s="31" t="s">
        <v>68</v>
      </c>
      <c r="D5" s="32" t="s">
        <v>36</v>
      </c>
      <c r="E5" s="32" t="s">
        <v>76</v>
      </c>
      <c r="F5" s="33" t="s">
        <v>97</v>
      </c>
      <c r="G5" s="33" t="s">
        <v>98</v>
      </c>
      <c r="H5" s="33" t="s">
        <v>102</v>
      </c>
      <c r="I5" s="33" t="s">
        <v>101</v>
      </c>
      <c r="J5" s="33" t="s">
        <v>77</v>
      </c>
      <c r="K5" s="33" t="s">
        <v>78</v>
      </c>
      <c r="L5" s="34" t="s">
        <v>79</v>
      </c>
      <c r="M5" s="35" t="s">
        <v>80</v>
      </c>
      <c r="N5" s="36" t="s">
        <v>81</v>
      </c>
      <c r="O5" s="36" t="s">
        <v>82</v>
      </c>
      <c r="P5" s="36" t="s">
        <v>83</v>
      </c>
      <c r="Q5" s="36" t="s">
        <v>84</v>
      </c>
      <c r="R5" s="36" t="s">
        <v>7</v>
      </c>
      <c r="S5" s="36" t="s">
        <v>85</v>
      </c>
      <c r="T5" s="37"/>
      <c r="U5" s="37"/>
      <c r="V5" s="37"/>
      <c r="W5" s="38"/>
    </row>
    <row r="6" spans="1:23" s="48" customFormat="1">
      <c r="A6" s="39" t="s">
        <v>86</v>
      </c>
      <c r="B6" s="40" t="s">
        <v>99</v>
      </c>
      <c r="C6" s="41" t="s">
        <v>192</v>
      </c>
      <c r="D6" s="41" t="s">
        <v>87</v>
      </c>
      <c r="E6" s="41" t="s">
        <v>104</v>
      </c>
      <c r="F6" s="42">
        <v>4800000</v>
      </c>
      <c r="G6" s="42">
        <v>2000000</v>
      </c>
      <c r="H6" s="42">
        <v>680000</v>
      </c>
      <c r="I6" s="42">
        <v>7480000</v>
      </c>
      <c r="J6" s="43" t="s">
        <v>88</v>
      </c>
      <c r="K6" s="43" t="s">
        <v>89</v>
      </c>
      <c r="L6" s="44" t="s">
        <v>90</v>
      </c>
      <c r="M6" s="45"/>
      <c r="N6" s="46"/>
      <c r="O6" s="46"/>
      <c r="P6" s="39"/>
      <c r="Q6" s="39"/>
      <c r="R6" s="39"/>
      <c r="S6" s="39"/>
      <c r="T6" s="47"/>
      <c r="U6" s="47"/>
      <c r="V6" s="47"/>
    </row>
    <row r="7" spans="1:23" s="48" customFormat="1" ht="22.5">
      <c r="A7" s="39" t="s">
        <v>86</v>
      </c>
      <c r="B7" s="40" t="s">
        <v>100</v>
      </c>
      <c r="C7" s="41" t="s">
        <v>194</v>
      </c>
      <c r="D7" s="41" t="s">
        <v>91</v>
      </c>
      <c r="E7" s="41" t="s">
        <v>103</v>
      </c>
      <c r="F7" s="42">
        <v>1600000</v>
      </c>
      <c r="G7" s="42">
        <v>400000</v>
      </c>
      <c r="H7" s="42">
        <v>200000</v>
      </c>
      <c r="I7" s="42">
        <v>2200000</v>
      </c>
      <c r="J7" s="43" t="s">
        <v>92</v>
      </c>
      <c r="K7" s="43" t="s">
        <v>96</v>
      </c>
      <c r="L7" s="44" t="s">
        <v>93</v>
      </c>
      <c r="M7" s="45"/>
      <c r="N7" s="46"/>
      <c r="O7" s="46"/>
      <c r="P7" s="39"/>
      <c r="Q7" s="39"/>
      <c r="R7" s="39"/>
      <c r="S7" s="39"/>
      <c r="T7" s="47"/>
      <c r="U7" s="47"/>
      <c r="V7" s="47"/>
    </row>
    <row r="8" spans="1:23">
      <c r="A8" s="49">
        <v>1</v>
      </c>
      <c r="B8" s="50"/>
      <c r="C8" s="51"/>
      <c r="D8" s="52"/>
      <c r="E8" s="52"/>
      <c r="F8" s="53"/>
      <c r="G8" s="53"/>
      <c r="H8" s="53"/>
      <c r="I8" s="53"/>
      <c r="J8" s="54"/>
      <c r="K8" s="54"/>
      <c r="L8" s="55"/>
      <c r="M8" s="56"/>
      <c r="N8" s="57"/>
      <c r="O8" s="57"/>
      <c r="P8" s="58"/>
      <c r="Q8" s="58"/>
      <c r="R8" s="58"/>
      <c r="S8" s="58"/>
    </row>
    <row r="9" spans="1:23">
      <c r="A9" s="49">
        <v>2</v>
      </c>
      <c r="B9" s="50"/>
      <c r="C9" s="51"/>
      <c r="D9" s="52"/>
      <c r="E9" s="52"/>
      <c r="F9" s="53"/>
      <c r="G9" s="53"/>
      <c r="H9" s="53"/>
      <c r="I9" s="53"/>
      <c r="J9" s="54"/>
      <c r="K9" s="54"/>
      <c r="L9" s="55"/>
      <c r="M9" s="56"/>
      <c r="N9" s="57"/>
      <c r="O9" s="57"/>
      <c r="P9" s="58"/>
      <c r="Q9" s="58"/>
      <c r="R9" s="58"/>
      <c r="S9" s="58"/>
    </row>
    <row r="10" spans="1:23">
      <c r="A10" s="49">
        <v>3</v>
      </c>
      <c r="B10" s="50"/>
      <c r="C10" s="51"/>
      <c r="D10" s="52"/>
      <c r="E10" s="52"/>
      <c r="F10" s="53"/>
      <c r="G10" s="53"/>
      <c r="H10" s="53"/>
      <c r="I10" s="53"/>
      <c r="J10" s="54"/>
      <c r="K10" s="54"/>
      <c r="L10" s="55"/>
      <c r="M10" s="56"/>
      <c r="N10" s="57"/>
      <c r="O10" s="57"/>
      <c r="P10" s="58"/>
      <c r="Q10" s="58"/>
      <c r="R10" s="58"/>
      <c r="S10" s="58"/>
    </row>
    <row r="11" spans="1:23">
      <c r="A11" s="49">
        <v>4</v>
      </c>
      <c r="B11" s="50"/>
      <c r="C11" s="51"/>
      <c r="D11" s="52"/>
      <c r="E11" s="52"/>
      <c r="F11" s="53"/>
      <c r="G11" s="52"/>
      <c r="H11" s="53"/>
      <c r="I11" s="53"/>
      <c r="J11" s="54"/>
      <c r="K11" s="54"/>
      <c r="L11" s="55"/>
      <c r="M11" s="56"/>
      <c r="N11" s="57"/>
      <c r="O11" s="57"/>
      <c r="P11" s="58"/>
      <c r="Q11" s="58"/>
      <c r="R11" s="58"/>
      <c r="S11" s="58"/>
    </row>
    <row r="12" spans="1:23">
      <c r="A12" s="49">
        <v>5</v>
      </c>
      <c r="B12" s="50"/>
      <c r="C12" s="51"/>
      <c r="D12" s="52"/>
      <c r="E12" s="52"/>
      <c r="F12" s="53"/>
      <c r="G12" s="52"/>
      <c r="H12" s="53"/>
      <c r="I12" s="53"/>
      <c r="J12" s="54"/>
      <c r="K12" s="54"/>
      <c r="L12" s="55"/>
      <c r="M12" s="56"/>
      <c r="N12" s="57"/>
      <c r="O12" s="57"/>
      <c r="P12" s="58"/>
      <c r="Q12" s="58"/>
      <c r="R12" s="58"/>
      <c r="S12" s="58"/>
    </row>
    <row r="13" spans="1:23">
      <c r="A13" s="49">
        <v>6</v>
      </c>
      <c r="B13" s="50"/>
      <c r="C13" s="51"/>
      <c r="D13" s="52"/>
      <c r="E13" s="52"/>
      <c r="F13" s="53"/>
      <c r="G13" s="52"/>
      <c r="H13" s="53"/>
      <c r="I13" s="53"/>
      <c r="J13" s="54"/>
      <c r="K13" s="54"/>
      <c r="L13" s="55"/>
      <c r="M13" s="56"/>
      <c r="N13" s="57"/>
      <c r="O13" s="57"/>
      <c r="P13" s="58"/>
      <c r="Q13" s="58"/>
      <c r="R13" s="58"/>
      <c r="S13" s="58"/>
    </row>
    <row r="14" spans="1:23">
      <c r="A14" s="49">
        <v>7</v>
      </c>
      <c r="B14" s="50"/>
      <c r="C14" s="51"/>
      <c r="D14" s="52"/>
      <c r="E14" s="52"/>
      <c r="F14" s="53"/>
      <c r="G14" s="52"/>
      <c r="H14" s="53"/>
      <c r="I14" s="53"/>
      <c r="J14" s="54"/>
      <c r="K14" s="54"/>
      <c r="L14" s="55"/>
      <c r="M14" s="56"/>
      <c r="N14" s="57"/>
      <c r="O14" s="57"/>
      <c r="P14" s="58"/>
      <c r="Q14" s="58"/>
      <c r="R14" s="58"/>
      <c r="S14" s="58"/>
    </row>
    <row r="15" spans="1:23" s="21" customFormat="1">
      <c r="A15" s="49">
        <v>8</v>
      </c>
      <c r="B15" s="50"/>
      <c r="C15" s="51"/>
      <c r="D15" s="52"/>
      <c r="E15" s="52"/>
      <c r="F15" s="53"/>
      <c r="G15" s="52"/>
      <c r="H15" s="53"/>
      <c r="I15" s="53"/>
      <c r="J15" s="54"/>
      <c r="K15" s="54"/>
      <c r="L15" s="55"/>
      <c r="M15" s="56"/>
      <c r="N15" s="57"/>
      <c r="O15" s="57"/>
      <c r="P15" s="58"/>
      <c r="Q15" s="58"/>
      <c r="R15" s="58"/>
      <c r="S15" s="58"/>
      <c r="W15" s="28"/>
    </row>
    <row r="16" spans="1:23" s="21" customFormat="1">
      <c r="A16" s="49">
        <v>9</v>
      </c>
      <c r="B16" s="50"/>
      <c r="C16" s="51"/>
      <c r="D16" s="52"/>
      <c r="E16" s="52"/>
      <c r="F16" s="53"/>
      <c r="G16" s="52"/>
      <c r="H16" s="53"/>
      <c r="I16" s="53"/>
      <c r="J16" s="54"/>
      <c r="K16" s="54"/>
      <c r="L16" s="55"/>
      <c r="M16" s="56"/>
      <c r="N16" s="57"/>
      <c r="O16" s="57"/>
      <c r="P16" s="58"/>
      <c r="Q16" s="58"/>
      <c r="R16" s="58"/>
      <c r="S16" s="58"/>
      <c r="W16" s="28"/>
    </row>
    <row r="17" spans="1:23" s="21" customFormat="1">
      <c r="A17" s="49">
        <v>10</v>
      </c>
      <c r="B17" s="50"/>
      <c r="C17" s="51"/>
      <c r="D17" s="52"/>
      <c r="E17" s="52"/>
      <c r="F17" s="53"/>
      <c r="G17" s="52"/>
      <c r="H17" s="53"/>
      <c r="I17" s="53"/>
      <c r="J17" s="54"/>
      <c r="K17" s="54"/>
      <c r="L17" s="55"/>
      <c r="M17" s="56"/>
      <c r="N17" s="57"/>
      <c r="O17" s="57"/>
      <c r="P17" s="58"/>
      <c r="Q17" s="58"/>
      <c r="R17" s="58"/>
      <c r="S17" s="58"/>
      <c r="W17" s="28"/>
    </row>
    <row r="18" spans="1:23" s="21" customFormat="1">
      <c r="A18" s="49">
        <v>11</v>
      </c>
      <c r="B18" s="50"/>
      <c r="C18" s="51"/>
      <c r="D18" s="52"/>
      <c r="E18" s="52"/>
      <c r="F18" s="53"/>
      <c r="G18" s="53"/>
      <c r="H18" s="53"/>
      <c r="I18" s="53"/>
      <c r="J18" s="54"/>
      <c r="K18" s="54"/>
      <c r="L18" s="55"/>
      <c r="M18" s="56"/>
      <c r="N18" s="57"/>
      <c r="O18" s="57"/>
      <c r="P18" s="58"/>
      <c r="Q18" s="58"/>
      <c r="R18" s="58"/>
      <c r="S18" s="58"/>
      <c r="W18" s="28"/>
    </row>
    <row r="19" spans="1:23" s="21" customFormat="1">
      <c r="A19" s="49">
        <v>12</v>
      </c>
      <c r="B19" s="50"/>
      <c r="C19" s="51"/>
      <c r="D19" s="52"/>
      <c r="E19" s="52"/>
      <c r="F19" s="53"/>
      <c r="G19" s="53"/>
      <c r="H19" s="53"/>
      <c r="I19" s="53"/>
      <c r="J19" s="54"/>
      <c r="K19" s="54"/>
      <c r="L19" s="55"/>
      <c r="M19" s="56"/>
      <c r="N19" s="57"/>
      <c r="O19" s="57"/>
      <c r="P19" s="58"/>
      <c r="Q19" s="58"/>
      <c r="R19" s="58"/>
      <c r="S19" s="58"/>
      <c r="W19" s="28"/>
    </row>
    <row r="20" spans="1:23" s="21" customFormat="1">
      <c r="A20" s="49">
        <v>13</v>
      </c>
      <c r="B20" s="50"/>
      <c r="C20" s="51"/>
      <c r="D20" s="52"/>
      <c r="E20" s="52"/>
      <c r="F20" s="53"/>
      <c r="G20" s="53"/>
      <c r="H20" s="53"/>
      <c r="I20" s="53"/>
      <c r="J20" s="54"/>
      <c r="K20" s="54"/>
      <c r="L20" s="55"/>
      <c r="M20" s="56"/>
      <c r="N20" s="57"/>
      <c r="O20" s="57"/>
      <c r="P20" s="58"/>
      <c r="Q20" s="58"/>
      <c r="R20" s="58"/>
      <c r="S20" s="58"/>
      <c r="W20" s="28"/>
    </row>
    <row r="21" spans="1:23" s="21" customFormat="1">
      <c r="A21" s="49">
        <v>14</v>
      </c>
      <c r="B21" s="50"/>
      <c r="C21" s="51"/>
      <c r="D21" s="52"/>
      <c r="E21" s="52"/>
      <c r="F21" s="53"/>
      <c r="G21" s="53"/>
      <c r="H21" s="53"/>
      <c r="I21" s="53"/>
      <c r="J21" s="54"/>
      <c r="K21" s="54"/>
      <c r="L21" s="55"/>
      <c r="M21" s="56"/>
      <c r="N21" s="57"/>
      <c r="O21" s="57"/>
      <c r="P21" s="58"/>
      <c r="Q21" s="58"/>
      <c r="R21" s="58"/>
      <c r="S21" s="58"/>
      <c r="W21" s="28"/>
    </row>
    <row r="22" spans="1:23" s="21" customFormat="1">
      <c r="A22" s="49">
        <v>15</v>
      </c>
      <c r="B22" s="50"/>
      <c r="C22" s="51"/>
      <c r="D22" s="52"/>
      <c r="E22" s="52"/>
      <c r="F22" s="53"/>
      <c r="G22" s="53"/>
      <c r="H22" s="53"/>
      <c r="I22" s="53"/>
      <c r="J22" s="54"/>
      <c r="K22" s="54"/>
      <c r="L22" s="55"/>
      <c r="M22" s="56"/>
      <c r="N22" s="57"/>
      <c r="O22" s="57"/>
      <c r="P22" s="58"/>
      <c r="Q22" s="58"/>
      <c r="R22" s="58"/>
      <c r="S22" s="58"/>
      <c r="W22" s="28"/>
    </row>
    <row r="23" spans="1:23" s="21" customFormat="1">
      <c r="A23" s="49">
        <v>16</v>
      </c>
      <c r="B23" s="50"/>
      <c r="C23" s="51"/>
      <c r="D23" s="52"/>
      <c r="E23" s="52"/>
      <c r="F23" s="53"/>
      <c r="G23" s="53"/>
      <c r="H23" s="53"/>
      <c r="I23" s="53"/>
      <c r="J23" s="54"/>
      <c r="K23" s="54"/>
      <c r="L23" s="55"/>
      <c r="M23" s="56"/>
      <c r="N23" s="57"/>
      <c r="O23" s="57"/>
      <c r="P23" s="58"/>
      <c r="Q23" s="58"/>
      <c r="R23" s="58"/>
      <c r="S23" s="58"/>
      <c r="W23" s="28"/>
    </row>
    <row r="24" spans="1:23" s="21" customFormat="1">
      <c r="A24" s="49">
        <v>17</v>
      </c>
      <c r="B24" s="50"/>
      <c r="C24" s="51"/>
      <c r="D24" s="52"/>
      <c r="E24" s="52"/>
      <c r="F24" s="53"/>
      <c r="G24" s="53"/>
      <c r="H24" s="53"/>
      <c r="I24" s="53"/>
      <c r="J24" s="54"/>
      <c r="K24" s="54"/>
      <c r="L24" s="55"/>
      <c r="M24" s="56"/>
      <c r="N24" s="57"/>
      <c r="O24" s="57"/>
      <c r="P24" s="58"/>
      <c r="Q24" s="58"/>
      <c r="R24" s="58"/>
      <c r="S24" s="58"/>
      <c r="W24" s="28"/>
    </row>
    <row r="25" spans="1:23" s="21" customFormat="1">
      <c r="A25" s="49">
        <v>18</v>
      </c>
      <c r="B25" s="50"/>
      <c r="C25" s="51"/>
      <c r="D25" s="52"/>
      <c r="E25" s="52"/>
      <c r="F25" s="53"/>
      <c r="G25" s="53"/>
      <c r="H25" s="53"/>
      <c r="I25" s="53"/>
      <c r="J25" s="54"/>
      <c r="K25" s="54"/>
      <c r="L25" s="55"/>
      <c r="M25" s="56"/>
      <c r="N25" s="57"/>
      <c r="O25" s="57"/>
      <c r="P25" s="58"/>
      <c r="Q25" s="58"/>
      <c r="R25" s="58"/>
      <c r="S25" s="58"/>
      <c r="W25" s="28"/>
    </row>
    <row r="26" spans="1:23" s="21" customFormat="1">
      <c r="A26" s="49">
        <v>19</v>
      </c>
      <c r="B26" s="50"/>
      <c r="C26" s="51"/>
      <c r="D26" s="52"/>
      <c r="E26" s="52"/>
      <c r="F26" s="53"/>
      <c r="G26" s="53"/>
      <c r="H26" s="53"/>
      <c r="I26" s="53"/>
      <c r="J26" s="54"/>
      <c r="K26" s="54"/>
      <c r="L26" s="55"/>
      <c r="M26" s="56"/>
      <c r="N26" s="57"/>
      <c r="O26" s="57"/>
      <c r="P26" s="58"/>
      <c r="Q26" s="58"/>
      <c r="R26" s="58"/>
      <c r="S26" s="58"/>
      <c r="W26" s="28"/>
    </row>
    <row r="27" spans="1:23" s="21" customFormat="1">
      <c r="A27" s="49">
        <v>20</v>
      </c>
      <c r="B27" s="50"/>
      <c r="C27" s="52"/>
      <c r="D27" s="52"/>
      <c r="E27" s="52"/>
      <c r="F27" s="53"/>
      <c r="G27" s="53"/>
      <c r="H27" s="53"/>
      <c r="I27" s="53"/>
      <c r="J27" s="54"/>
      <c r="K27" s="54"/>
      <c r="L27" s="55"/>
      <c r="M27" s="56"/>
      <c r="N27" s="57"/>
      <c r="O27" s="57"/>
      <c r="P27" s="58"/>
      <c r="Q27" s="58"/>
      <c r="R27" s="58"/>
      <c r="S27" s="58"/>
      <c r="W27" s="28"/>
    </row>
    <row r="28" spans="1:23" s="21" customFormat="1">
      <c r="A28" s="49">
        <v>21</v>
      </c>
      <c r="B28" s="50"/>
      <c r="C28" s="52"/>
      <c r="D28" s="52"/>
      <c r="E28" s="52"/>
      <c r="F28" s="53"/>
      <c r="G28" s="53"/>
      <c r="H28" s="53"/>
      <c r="I28" s="53"/>
      <c r="J28" s="54"/>
      <c r="K28" s="54"/>
      <c r="L28" s="55"/>
      <c r="M28" s="56"/>
      <c r="N28" s="57"/>
      <c r="O28" s="57"/>
      <c r="P28" s="58"/>
      <c r="Q28" s="58"/>
      <c r="R28" s="58"/>
      <c r="S28" s="58"/>
      <c r="W28" s="28"/>
    </row>
    <row r="29" spans="1:23" s="21" customFormat="1">
      <c r="A29" s="49">
        <v>22</v>
      </c>
      <c r="B29" s="50"/>
      <c r="C29" s="52"/>
      <c r="D29" s="52"/>
      <c r="E29" s="52"/>
      <c r="F29" s="53"/>
      <c r="G29" s="53"/>
      <c r="H29" s="53"/>
      <c r="I29" s="53"/>
      <c r="J29" s="54"/>
      <c r="K29" s="54"/>
      <c r="L29" s="55"/>
      <c r="M29" s="56"/>
      <c r="N29" s="57"/>
      <c r="O29" s="57"/>
      <c r="P29" s="58"/>
      <c r="Q29" s="58"/>
      <c r="R29" s="58"/>
      <c r="S29" s="58"/>
      <c r="W29" s="28"/>
    </row>
    <row r="30" spans="1:23" s="21" customFormat="1">
      <c r="A30" s="49">
        <v>23</v>
      </c>
      <c r="B30" s="50"/>
      <c r="C30" s="52"/>
      <c r="D30" s="52"/>
      <c r="E30" s="52"/>
      <c r="F30" s="53"/>
      <c r="G30" s="53"/>
      <c r="H30" s="53"/>
      <c r="I30" s="53"/>
      <c r="J30" s="54"/>
      <c r="K30" s="54"/>
      <c r="L30" s="55"/>
      <c r="M30" s="56"/>
      <c r="N30" s="57"/>
      <c r="O30" s="57"/>
      <c r="P30" s="58"/>
      <c r="Q30" s="58"/>
      <c r="R30" s="58"/>
      <c r="S30" s="58"/>
      <c r="W30" s="28"/>
    </row>
    <row r="31" spans="1:23" s="21" customFormat="1">
      <c r="A31" s="49">
        <v>24</v>
      </c>
      <c r="B31" s="50"/>
      <c r="C31" s="52"/>
      <c r="D31" s="52"/>
      <c r="E31" s="52"/>
      <c r="F31" s="53"/>
      <c r="G31" s="53"/>
      <c r="H31" s="53"/>
      <c r="I31" s="53"/>
      <c r="J31" s="54"/>
      <c r="K31" s="54"/>
      <c r="L31" s="55"/>
      <c r="M31" s="56"/>
      <c r="N31" s="57"/>
      <c r="O31" s="57"/>
      <c r="P31" s="58"/>
      <c r="Q31" s="58"/>
      <c r="R31" s="58"/>
      <c r="S31" s="58"/>
      <c r="W31" s="28"/>
    </row>
    <row r="32" spans="1:23" s="21" customFormat="1">
      <c r="A32" s="49">
        <v>25</v>
      </c>
      <c r="B32" s="50"/>
      <c r="C32" s="52"/>
      <c r="D32" s="52"/>
      <c r="E32" s="52"/>
      <c r="F32" s="53"/>
      <c r="G32" s="53"/>
      <c r="H32" s="53"/>
      <c r="I32" s="53"/>
      <c r="J32" s="54"/>
      <c r="K32" s="54"/>
      <c r="L32" s="55"/>
      <c r="M32" s="56"/>
      <c r="N32" s="57"/>
      <c r="O32" s="57"/>
      <c r="P32" s="58"/>
      <c r="Q32" s="58"/>
      <c r="R32" s="58"/>
      <c r="S32" s="58"/>
      <c r="W32" s="28"/>
    </row>
    <row r="33" spans="1:23" s="21" customFormat="1">
      <c r="A33" s="49">
        <v>26</v>
      </c>
      <c r="B33" s="50"/>
      <c r="C33" s="52"/>
      <c r="D33" s="52"/>
      <c r="E33" s="52"/>
      <c r="F33" s="53"/>
      <c r="G33" s="53"/>
      <c r="H33" s="53"/>
      <c r="I33" s="53"/>
      <c r="J33" s="54"/>
      <c r="K33" s="54"/>
      <c r="L33" s="55"/>
      <c r="M33" s="56"/>
      <c r="N33" s="57"/>
      <c r="O33" s="57"/>
      <c r="P33" s="58"/>
      <c r="Q33" s="58"/>
      <c r="R33" s="58"/>
      <c r="S33" s="58"/>
      <c r="W33" s="28"/>
    </row>
    <row r="34" spans="1:23" s="21" customFormat="1" ht="33">
      <c r="B34" s="28"/>
      <c r="C34" s="59"/>
      <c r="D34" s="59"/>
      <c r="E34" s="59"/>
      <c r="F34" s="60"/>
      <c r="G34" s="60"/>
      <c r="H34" s="60"/>
      <c r="I34" s="60"/>
      <c r="J34" s="61"/>
      <c r="K34" s="61"/>
      <c r="L34" s="62"/>
      <c r="M34" s="28"/>
      <c r="N34" s="28"/>
      <c r="O34" s="28"/>
      <c r="T34" s="20" t="s">
        <v>94</v>
      </c>
      <c r="W34" s="28"/>
    </row>
    <row r="35" spans="1:23" s="21" customFormat="1" ht="33">
      <c r="B35" s="28"/>
      <c r="C35" s="59"/>
      <c r="D35" s="59"/>
      <c r="E35" s="59"/>
      <c r="F35" s="60"/>
      <c r="G35" s="60"/>
      <c r="H35" s="60"/>
      <c r="I35" s="60"/>
      <c r="J35" s="61"/>
      <c r="K35" s="61"/>
      <c r="L35" s="62"/>
      <c r="M35" s="28"/>
      <c r="N35" s="28"/>
      <c r="O35" s="28"/>
      <c r="T35" s="20" t="s">
        <v>95</v>
      </c>
      <c r="W35" s="28"/>
    </row>
  </sheetData>
  <mergeCells count="9">
    <mergeCell ref="F4:I4"/>
    <mergeCell ref="A1:E2"/>
    <mergeCell ref="F1:L2"/>
    <mergeCell ref="M1:S2"/>
    <mergeCell ref="A3:E4"/>
    <mergeCell ref="F3:L3"/>
    <mergeCell ref="M3:O4"/>
    <mergeCell ref="P3:S4"/>
    <mergeCell ref="J4:L4"/>
  </mergeCells>
  <phoneticPr fontId="1" type="noConversion"/>
  <pageMargins left="0.7" right="0.7" top="0.75" bottom="0.75" header="0.3" footer="0.3"/>
  <pageSetup paperSize="9" fitToHeight="0" orientation="landscape" horizontalDpi="300" verticalDpi="30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'분류표(드랍박스)'!$B$3:$B$4</xm:f>
          </x14:formula1>
          <xm:sqref>B6:B33</xm:sqref>
        </x14:dataValidation>
        <x14:dataValidation type="list" allowBlank="1" showInputMessage="1" showErrorMessage="1">
          <x14:formula1>
            <xm:f>'분류표(드랍박스)'!$B$7:$B$38</xm:f>
          </x14:formula1>
          <xm:sqref>C6:C33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
  <sheetViews>
    <sheetView topLeftCell="A25" workbookViewId="0">
      <selection activeCell="E3" sqref="E3"/>
    </sheetView>
  </sheetViews>
  <sheetFormatPr defaultRowHeight="16.5"/>
  <cols>
    <col min="1" max="1" width="20.625" customWidth="1"/>
    <col min="2" max="2" width="5.625" style="27" customWidth="1"/>
    <col min="3" max="3" width="8.5" style="27" customWidth="1"/>
    <col min="4" max="4" width="23.75" customWidth="1"/>
    <col min="5" max="5" width="100.625" customWidth="1"/>
  </cols>
  <sheetData>
    <row r="1" spans="1:5" ht="16.5" customHeight="1">
      <c r="A1" s="298" t="s">
        <v>66</v>
      </c>
      <c r="B1" s="111"/>
      <c r="C1" s="111"/>
      <c r="D1" s="112"/>
      <c r="E1" s="299" t="s">
        <v>180</v>
      </c>
    </row>
    <row r="2" spans="1:5" ht="17.25" customHeight="1" thickBot="1">
      <c r="A2" s="113"/>
      <c r="B2" s="114"/>
      <c r="C2" s="114"/>
      <c r="D2" s="115"/>
      <c r="E2" s="300"/>
    </row>
    <row r="3" spans="1:5" ht="20.100000000000001" customHeight="1">
      <c r="A3" s="22" t="s">
        <v>67</v>
      </c>
      <c r="B3" s="23" t="s">
        <v>42</v>
      </c>
      <c r="C3" s="288" t="s">
        <v>68</v>
      </c>
      <c r="D3" s="289"/>
      <c r="E3" s="24" t="s">
        <v>69</v>
      </c>
    </row>
    <row r="4" spans="1:5" ht="27">
      <c r="A4" s="294" t="s">
        <v>106</v>
      </c>
      <c r="B4" s="25">
        <v>1</v>
      </c>
      <c r="C4" s="290" t="s">
        <v>107</v>
      </c>
      <c r="D4" s="291"/>
      <c r="E4" s="26" t="s">
        <v>165</v>
      </c>
    </row>
    <row r="5" spans="1:5" ht="27" customHeight="1">
      <c r="A5" s="301"/>
      <c r="B5" s="25">
        <v>2</v>
      </c>
      <c r="C5" s="287" t="s">
        <v>108</v>
      </c>
      <c r="D5" s="78" t="s">
        <v>182</v>
      </c>
      <c r="E5" s="26" t="s">
        <v>185</v>
      </c>
    </row>
    <row r="6" spans="1:5" ht="40.5">
      <c r="A6" s="301"/>
      <c r="B6" s="25">
        <v>3</v>
      </c>
      <c r="C6" s="287"/>
      <c r="D6" s="78" t="s">
        <v>183</v>
      </c>
      <c r="E6" s="26" t="s">
        <v>186</v>
      </c>
    </row>
    <row r="7" spans="1:5" ht="27" customHeight="1">
      <c r="A7" s="301"/>
      <c r="B7" s="25">
        <v>4</v>
      </c>
      <c r="C7" s="287"/>
      <c r="D7" s="78" t="s">
        <v>184</v>
      </c>
      <c r="E7" s="26" t="s">
        <v>187</v>
      </c>
    </row>
    <row r="8" spans="1:5" ht="67.5">
      <c r="A8" s="301"/>
      <c r="B8" s="25">
        <v>5</v>
      </c>
      <c r="C8" s="290" t="s">
        <v>109</v>
      </c>
      <c r="D8" s="291"/>
      <c r="E8" s="26" t="s">
        <v>140</v>
      </c>
    </row>
    <row r="9" spans="1:5" ht="40.5">
      <c r="A9" s="301"/>
      <c r="B9" s="25">
        <v>6</v>
      </c>
      <c r="C9" s="290" t="s">
        <v>110</v>
      </c>
      <c r="D9" s="291"/>
      <c r="E9" s="26" t="s">
        <v>141</v>
      </c>
    </row>
    <row r="10" spans="1:5" ht="67.5">
      <c r="A10" s="301"/>
      <c r="B10" s="25">
        <v>7</v>
      </c>
      <c r="C10" s="290" t="s">
        <v>111</v>
      </c>
      <c r="D10" s="291"/>
      <c r="E10" s="26" t="s">
        <v>166</v>
      </c>
    </row>
    <row r="11" spans="1:5" ht="27">
      <c r="A11" s="301"/>
      <c r="B11" s="25">
        <v>8</v>
      </c>
      <c r="C11" s="290" t="s">
        <v>138</v>
      </c>
      <c r="D11" s="291"/>
      <c r="E11" s="26" t="s">
        <v>142</v>
      </c>
    </row>
    <row r="12" spans="1:5">
      <c r="A12" s="301"/>
      <c r="B12" s="25">
        <v>9</v>
      </c>
      <c r="C12" s="290" t="s">
        <v>112</v>
      </c>
      <c r="D12" s="291"/>
      <c r="E12" s="26" t="s">
        <v>143</v>
      </c>
    </row>
    <row r="13" spans="1:5">
      <c r="A13" s="301"/>
      <c r="B13" s="25">
        <v>10</v>
      </c>
      <c r="C13" s="290" t="s">
        <v>113</v>
      </c>
      <c r="D13" s="291"/>
      <c r="E13" s="26" t="s">
        <v>144</v>
      </c>
    </row>
    <row r="14" spans="1:5" ht="27">
      <c r="A14" s="301"/>
      <c r="B14" s="25">
        <v>11</v>
      </c>
      <c r="C14" s="290" t="s">
        <v>114</v>
      </c>
      <c r="D14" s="291"/>
      <c r="E14" s="26" t="s">
        <v>145</v>
      </c>
    </row>
    <row r="15" spans="1:5" ht="40.5">
      <c r="A15" s="302"/>
      <c r="B15" s="25">
        <v>12</v>
      </c>
      <c r="C15" s="290" t="s">
        <v>115</v>
      </c>
      <c r="D15" s="291"/>
      <c r="E15" s="26" t="s">
        <v>146</v>
      </c>
    </row>
    <row r="16" spans="1:5" ht="40.5">
      <c r="A16" s="297" t="s">
        <v>135</v>
      </c>
      <c r="B16" s="25">
        <v>13</v>
      </c>
      <c r="C16" s="290" t="s">
        <v>116</v>
      </c>
      <c r="D16" s="291"/>
      <c r="E16" s="26" t="s">
        <v>147</v>
      </c>
    </row>
    <row r="17" spans="1:5" ht="67.5">
      <c r="A17" s="295"/>
      <c r="B17" s="25">
        <v>14</v>
      </c>
      <c r="C17" s="290" t="s">
        <v>139</v>
      </c>
      <c r="D17" s="291"/>
      <c r="E17" s="26" t="s">
        <v>148</v>
      </c>
    </row>
    <row r="18" spans="1:5" ht="40.5">
      <c r="A18" s="295"/>
      <c r="B18" s="25">
        <v>15</v>
      </c>
      <c r="C18" s="290" t="s">
        <v>117</v>
      </c>
      <c r="D18" s="291"/>
      <c r="E18" s="26" t="s">
        <v>149</v>
      </c>
    </row>
    <row r="19" spans="1:5" ht="40.5">
      <c r="A19" s="295"/>
      <c r="B19" s="25">
        <v>16</v>
      </c>
      <c r="C19" s="290" t="s">
        <v>118</v>
      </c>
      <c r="D19" s="291"/>
      <c r="E19" s="26" t="s">
        <v>164</v>
      </c>
    </row>
    <row r="20" spans="1:5" ht="54">
      <c r="A20" s="296"/>
      <c r="B20" s="25">
        <v>17</v>
      </c>
      <c r="C20" s="290" t="s">
        <v>119</v>
      </c>
      <c r="D20" s="291"/>
      <c r="E20" s="26" t="s">
        <v>150</v>
      </c>
    </row>
    <row r="21" spans="1:5" ht="40.5">
      <c r="A21" s="294" t="s">
        <v>136</v>
      </c>
      <c r="B21" s="25">
        <v>18</v>
      </c>
      <c r="C21" s="290" t="s">
        <v>120</v>
      </c>
      <c r="D21" s="291"/>
      <c r="E21" s="26" t="s">
        <v>151</v>
      </c>
    </row>
    <row r="22" spans="1:5" ht="27">
      <c r="A22" s="295"/>
      <c r="B22" s="25">
        <v>19</v>
      </c>
      <c r="C22" s="290" t="s">
        <v>121</v>
      </c>
      <c r="D22" s="291"/>
      <c r="E22" s="26" t="s">
        <v>152</v>
      </c>
    </row>
    <row r="23" spans="1:5" ht="40.5">
      <c r="A23" s="295"/>
      <c r="B23" s="25">
        <v>20</v>
      </c>
      <c r="C23" s="290" t="s">
        <v>122</v>
      </c>
      <c r="D23" s="291"/>
      <c r="E23" s="26" t="s">
        <v>153</v>
      </c>
    </row>
    <row r="24" spans="1:5" ht="27">
      <c r="A24" s="295"/>
      <c r="B24" s="25">
        <v>21</v>
      </c>
      <c r="C24" s="290" t="s">
        <v>123</v>
      </c>
      <c r="D24" s="291"/>
      <c r="E24" s="26" t="s">
        <v>154</v>
      </c>
    </row>
    <row r="25" spans="1:5" ht="40.5">
      <c r="A25" s="295"/>
      <c r="B25" s="25">
        <v>22</v>
      </c>
      <c r="C25" s="290" t="s">
        <v>124</v>
      </c>
      <c r="D25" s="291"/>
      <c r="E25" s="26" t="s">
        <v>155</v>
      </c>
    </row>
    <row r="26" spans="1:5" ht="27">
      <c r="A26" s="295"/>
      <c r="B26" s="25">
        <v>23</v>
      </c>
      <c r="C26" s="290" t="s">
        <v>125</v>
      </c>
      <c r="D26" s="291"/>
      <c r="E26" s="26" t="s">
        <v>156</v>
      </c>
    </row>
    <row r="27" spans="1:5" ht="27">
      <c r="A27" s="296"/>
      <c r="B27" s="25">
        <v>24</v>
      </c>
      <c r="C27" s="290" t="s">
        <v>126</v>
      </c>
      <c r="D27" s="291"/>
      <c r="E27" s="26" t="s">
        <v>157</v>
      </c>
    </row>
    <row r="28" spans="1:5" ht="54">
      <c r="A28" s="297" t="s">
        <v>137</v>
      </c>
      <c r="B28" s="25">
        <v>25</v>
      </c>
      <c r="C28" s="290" t="s">
        <v>127</v>
      </c>
      <c r="D28" s="291"/>
      <c r="E28" s="26" t="s">
        <v>158</v>
      </c>
    </row>
    <row r="29" spans="1:5" ht="67.5">
      <c r="A29" s="295"/>
      <c r="B29" s="25">
        <v>26</v>
      </c>
      <c r="C29" s="290" t="s">
        <v>128</v>
      </c>
      <c r="D29" s="291"/>
      <c r="E29" s="26" t="s">
        <v>159</v>
      </c>
    </row>
    <row r="30" spans="1:5" ht="40.5">
      <c r="A30" s="295"/>
      <c r="B30" s="25">
        <v>27</v>
      </c>
      <c r="C30" s="290" t="s">
        <v>129</v>
      </c>
      <c r="D30" s="291"/>
      <c r="E30" s="26" t="s">
        <v>167</v>
      </c>
    </row>
    <row r="31" spans="1:5">
      <c r="A31" s="295"/>
      <c r="B31" s="25">
        <v>28</v>
      </c>
      <c r="C31" s="290" t="s">
        <v>130</v>
      </c>
      <c r="D31" s="291"/>
      <c r="E31" s="26" t="s">
        <v>160</v>
      </c>
    </row>
    <row r="32" spans="1:5" ht="40.5">
      <c r="A32" s="295"/>
      <c r="B32" s="25">
        <v>29</v>
      </c>
      <c r="C32" s="290" t="s">
        <v>131</v>
      </c>
      <c r="D32" s="291"/>
      <c r="E32" s="26" t="s">
        <v>161</v>
      </c>
    </row>
    <row r="33" spans="1:5" ht="27">
      <c r="A33" s="295"/>
      <c r="B33" s="25">
        <v>30</v>
      </c>
      <c r="C33" s="290" t="s">
        <v>132</v>
      </c>
      <c r="D33" s="291"/>
      <c r="E33" s="26" t="s">
        <v>162</v>
      </c>
    </row>
    <row r="34" spans="1:5">
      <c r="A34" s="295"/>
      <c r="B34" s="25">
        <v>31</v>
      </c>
      <c r="C34" s="290" t="s">
        <v>133</v>
      </c>
      <c r="D34" s="291"/>
      <c r="E34" s="26" t="s">
        <v>163</v>
      </c>
    </row>
    <row r="35" spans="1:5" ht="17.25" thickBot="1">
      <c r="A35" s="76" t="s">
        <v>134</v>
      </c>
      <c r="B35" s="77">
        <v>32</v>
      </c>
      <c r="C35" s="292" t="s">
        <v>134</v>
      </c>
      <c r="D35" s="293"/>
      <c r="E35" s="63"/>
    </row>
    <row r="38" spans="1:5">
      <c r="E38" s="28"/>
    </row>
  </sheetData>
  <mergeCells count="37">
    <mergeCell ref="A21:A27"/>
    <mergeCell ref="A28:A34"/>
    <mergeCell ref="A1:D2"/>
    <mergeCell ref="E1:E2"/>
    <mergeCell ref="A4:A15"/>
    <mergeCell ref="A16:A20"/>
    <mergeCell ref="C4:D4"/>
    <mergeCell ref="C8:D8"/>
    <mergeCell ref="C9:D9"/>
    <mergeCell ref="C10:D10"/>
    <mergeCell ref="C14:D14"/>
    <mergeCell ref="C13:D13"/>
    <mergeCell ref="C12:D12"/>
    <mergeCell ref="C11:D11"/>
    <mergeCell ref="C19:D19"/>
    <mergeCell ref="C18:D18"/>
    <mergeCell ref="C17:D17"/>
    <mergeCell ref="C16:D16"/>
    <mergeCell ref="C15:D15"/>
    <mergeCell ref="C20:D20"/>
    <mergeCell ref="C21:D21"/>
    <mergeCell ref="C5:C7"/>
    <mergeCell ref="C3:D3"/>
    <mergeCell ref="C22:D22"/>
    <mergeCell ref="C35:D35"/>
    <mergeCell ref="C34:D34"/>
    <mergeCell ref="C33:D33"/>
    <mergeCell ref="C32:D32"/>
    <mergeCell ref="C31:D31"/>
    <mergeCell ref="C30:D30"/>
    <mergeCell ref="C29:D29"/>
    <mergeCell ref="C28:D28"/>
    <mergeCell ref="C27:D27"/>
    <mergeCell ref="C26:D26"/>
    <mergeCell ref="C25:D25"/>
    <mergeCell ref="C24:D24"/>
    <mergeCell ref="C23:D23"/>
  </mergeCells>
  <phoneticPr fontId="1" type="noConversion"/>
  <pageMargins left="0.7" right="0.7" top="0.75" bottom="0.75" header="0.3" footer="0.3"/>
  <pageSetup paperSize="9" scale="50"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3"/>
  <sheetViews>
    <sheetView workbookViewId="0">
      <selection activeCell="F5" sqref="F5"/>
    </sheetView>
  </sheetViews>
  <sheetFormatPr defaultColWidth="9" defaultRowHeight="16.5"/>
  <cols>
    <col min="1" max="1" width="4.875" style="65" customWidth="1"/>
    <col min="2" max="2" width="18.875" style="28" customWidth="1"/>
    <col min="3" max="8" width="16.25" style="59" customWidth="1"/>
    <col min="9" max="10" width="13.375" style="59" customWidth="1"/>
    <col min="11" max="13" width="17.125" style="60" customWidth="1"/>
    <col min="14" max="15" width="13.625" style="65" customWidth="1"/>
    <col min="16" max="16" width="15.25" style="28" customWidth="1"/>
    <col min="17" max="17" width="16" style="28" customWidth="1"/>
    <col min="18" max="16384" width="9" style="28"/>
  </cols>
  <sheetData>
    <row r="1" spans="1:26" ht="20.25">
      <c r="A1" s="66"/>
      <c r="B1" s="66"/>
      <c r="C1" s="66"/>
      <c r="D1" s="66"/>
      <c r="E1" s="66"/>
      <c r="F1" s="66"/>
      <c r="G1" s="66"/>
      <c r="H1" s="66"/>
      <c r="I1" s="66"/>
      <c r="J1" s="66"/>
      <c r="K1" s="67"/>
      <c r="L1" s="67"/>
      <c r="M1" s="67"/>
      <c r="N1" s="68"/>
      <c r="O1" s="68"/>
    </row>
    <row r="2" spans="1:26" ht="21" thickBot="1">
      <c r="A2" s="66"/>
      <c r="B2" s="66"/>
      <c r="C2" s="66"/>
      <c r="D2" s="66"/>
      <c r="E2" s="66"/>
      <c r="F2" s="66"/>
      <c r="G2" s="66"/>
      <c r="H2" s="66"/>
      <c r="I2" s="66"/>
      <c r="J2" s="66"/>
      <c r="K2" s="67"/>
      <c r="L2" s="67"/>
      <c r="M2" s="67"/>
      <c r="N2" s="68"/>
      <c r="O2" s="68"/>
    </row>
    <row r="3" spans="1:26" s="29" customFormat="1">
      <c r="A3" s="303" t="s">
        <v>170</v>
      </c>
      <c r="B3" s="304"/>
      <c r="C3" s="304"/>
      <c r="D3" s="304"/>
      <c r="E3" s="304"/>
      <c r="F3" s="304"/>
      <c r="G3" s="304"/>
      <c r="H3" s="305"/>
      <c r="I3" s="307" t="s">
        <v>224</v>
      </c>
      <c r="J3" s="308"/>
      <c r="K3" s="308"/>
      <c r="L3" s="308"/>
      <c r="M3" s="309"/>
      <c r="N3" s="306" t="s">
        <v>171</v>
      </c>
      <c r="O3" s="304"/>
      <c r="P3" s="304"/>
      <c r="Q3" s="305"/>
    </row>
    <row r="4" spans="1:26" s="64" customFormat="1" ht="25.5" customHeight="1">
      <c r="A4" s="83" t="s">
        <v>19</v>
      </c>
      <c r="B4" s="30" t="s">
        <v>172</v>
      </c>
      <c r="C4" s="31" t="s">
        <v>1</v>
      </c>
      <c r="D4" s="31" t="s">
        <v>173</v>
      </c>
      <c r="E4" s="32" t="s">
        <v>3</v>
      </c>
      <c r="F4" s="33" t="s">
        <v>175</v>
      </c>
      <c r="G4" s="33" t="s">
        <v>174</v>
      </c>
      <c r="H4" s="84" t="s">
        <v>177</v>
      </c>
      <c r="I4" s="93" t="s">
        <v>226</v>
      </c>
      <c r="J4" s="32" t="s">
        <v>225</v>
      </c>
      <c r="K4" s="33" t="s">
        <v>233</v>
      </c>
      <c r="L4" s="33" t="s">
        <v>176</v>
      </c>
      <c r="M4" s="84" t="s">
        <v>234</v>
      </c>
      <c r="N4" s="96" t="s">
        <v>178</v>
      </c>
      <c r="O4" s="33" t="s">
        <v>175</v>
      </c>
      <c r="P4" s="33" t="s">
        <v>174</v>
      </c>
      <c r="Q4" s="84" t="s">
        <v>179</v>
      </c>
      <c r="Y4" s="231" t="s">
        <v>223</v>
      </c>
      <c r="Z4" s="231"/>
    </row>
    <row r="5" spans="1:26" s="65" customFormat="1" ht="27" customHeight="1">
      <c r="A5" s="82">
        <v>1</v>
      </c>
      <c r="B5" s="69">
        <f t="shared" ref="B5:B19" si="0">IFERROR(기업명,"")</f>
        <v>0</v>
      </c>
      <c r="C5" s="70">
        <f t="shared" ref="C5:C19" si="1">IFERROR(대표자,"")</f>
        <v>0</v>
      </c>
      <c r="D5" s="70">
        <f t="shared" ref="D5:D19" si="2">IFERROR(사업자등록번호,"")</f>
        <v>0</v>
      </c>
      <c r="E5" s="70" t="str">
        <f t="shared" ref="E5:E19" si="3">IFERROR(CONCATENATE(년,".",월),"")</f>
        <v>.</v>
      </c>
      <c r="F5" s="71">
        <f t="shared" ref="F5:F19" si="4">IFERROR(매출액,"")</f>
        <v>0</v>
      </c>
      <c r="G5" s="71">
        <f t="shared" ref="G5:G19" si="5">IFERROR(종업원수,"")</f>
        <v>0</v>
      </c>
      <c r="H5" s="91">
        <f t="shared" ref="H5:H19" si="6">IFERROR(전담인력수,"")</f>
        <v>0</v>
      </c>
      <c r="I5" s="94" t="str">
        <f>IFERROR(종류1,"")</f>
        <v>1. 보안제품</v>
      </c>
      <c r="J5" s="70">
        <f>IFERROR(제품명1,"")</f>
        <v>0</v>
      </c>
      <c r="K5" s="71" t="str">
        <f>IFERROR(인증1,"")</f>
        <v>O</v>
      </c>
      <c r="L5" s="71" t="str">
        <f>IFERROR(납품1,"")</f>
        <v>10개이상</v>
      </c>
      <c r="M5" s="91" t="str">
        <f>IFERROR(솔유형1,"")</f>
        <v>4. 네트워크보안 솔루션 - 차세대 방화벽(NGFW)</v>
      </c>
      <c r="N5" s="82" t="str">
        <f>IF(L5="10개이상","20",IF(L5="5~9개","10",IF(L5="0~4개","5")))</f>
        <v>20</v>
      </c>
      <c r="O5" s="80" t="str">
        <f>IF(F5&gt;=10,"20",IF(F5&gt;=5,"15",IF(F5&lt;5,"10")))</f>
        <v>10</v>
      </c>
      <c r="P5" s="80" t="str">
        <f>IF(G5&gt;=50,"10",IF(G5&gt;=10,"8",IF(G5&lt;10,"5")))</f>
        <v>5</v>
      </c>
      <c r="Q5" s="81" t="str">
        <f>IF(H5&gt;=10,"20",IF(H5&gt;=5,"15",IF(H5&lt;5,"10")))</f>
        <v>10</v>
      </c>
      <c r="U5"/>
      <c r="Y5" s="5" t="s">
        <v>220</v>
      </c>
      <c r="Z5" s="80">
        <v>20</v>
      </c>
    </row>
    <row r="6" spans="1:26" s="79" customFormat="1" ht="27" customHeight="1">
      <c r="A6" s="82">
        <v>2</v>
      </c>
      <c r="B6" s="69">
        <f t="shared" si="0"/>
        <v>0</v>
      </c>
      <c r="C6" s="70">
        <f t="shared" si="1"/>
        <v>0</v>
      </c>
      <c r="D6" s="70">
        <f t="shared" si="2"/>
        <v>0</v>
      </c>
      <c r="E6" s="70" t="str">
        <f t="shared" si="3"/>
        <v>.</v>
      </c>
      <c r="F6" s="71">
        <f t="shared" si="4"/>
        <v>0</v>
      </c>
      <c r="G6" s="71">
        <f t="shared" si="5"/>
        <v>0</v>
      </c>
      <c r="H6" s="91">
        <f t="shared" si="6"/>
        <v>0</v>
      </c>
      <c r="I6" s="94" t="str">
        <f>IFERROR(종류,"")</f>
        <v/>
      </c>
      <c r="J6" s="70">
        <f>IFERROR(제품명2,"")</f>
        <v>0</v>
      </c>
      <c r="K6" s="71">
        <f>IFERROR(인증2,"")</f>
        <v>0</v>
      </c>
      <c r="L6" s="71">
        <f>IFERROR(납품2,"")</f>
        <v>0</v>
      </c>
      <c r="M6" s="91">
        <f>IFERROR(솔유형2,"")</f>
        <v>0</v>
      </c>
      <c r="N6" s="82" t="b">
        <f t="shared" ref="N6:N19" si="7">IF(L6="10개이상","20",IF(L6="5~9개","10",IF(L6="0~4개","5")))</f>
        <v>0</v>
      </c>
      <c r="O6" s="80" t="str">
        <f t="shared" ref="O6:O19" si="8">IF(F6&gt;=10,"20",IF(F6&gt;=5,"15",IF(F6&lt;5,"10")))</f>
        <v>10</v>
      </c>
      <c r="P6" s="80" t="str">
        <f t="shared" ref="P6:P19" si="9">IF(G6&gt;=50,"10",IF(G6&gt;=10,"8",IF(G6&lt;10,"5")))</f>
        <v>5</v>
      </c>
      <c r="Q6" s="81" t="str">
        <f t="shared" ref="Q6:Q19" si="10">IF(H6&gt;=10,"20",IF(H6&gt;=5,"15",IF(H6&lt;5,"10")))</f>
        <v>10</v>
      </c>
      <c r="U6"/>
      <c r="Y6" s="5" t="s">
        <v>221</v>
      </c>
      <c r="Z6" s="80">
        <v>10</v>
      </c>
    </row>
    <row r="7" spans="1:26" s="79" customFormat="1" ht="27" customHeight="1">
      <c r="A7" s="82">
        <v>3</v>
      </c>
      <c r="B7" s="69">
        <f t="shared" si="0"/>
        <v>0</v>
      </c>
      <c r="C7" s="70">
        <f t="shared" si="1"/>
        <v>0</v>
      </c>
      <c r="D7" s="70">
        <f t="shared" si="2"/>
        <v>0</v>
      </c>
      <c r="E7" s="70" t="str">
        <f t="shared" si="3"/>
        <v>.</v>
      </c>
      <c r="F7" s="71">
        <f t="shared" si="4"/>
        <v>0</v>
      </c>
      <c r="G7" s="71">
        <f t="shared" si="5"/>
        <v>0</v>
      </c>
      <c r="H7" s="91">
        <f t="shared" si="6"/>
        <v>0</v>
      </c>
      <c r="I7" s="94">
        <f>IFERROR(종류3,"")</f>
        <v>0</v>
      </c>
      <c r="J7" s="70">
        <f>IFERROR(제품명3,"")</f>
        <v>0</v>
      </c>
      <c r="K7" s="71">
        <f>IFERROR(인증3,"")</f>
        <v>0</v>
      </c>
      <c r="L7" s="71">
        <f>IFERROR(납품3,"")</f>
        <v>0</v>
      </c>
      <c r="M7" s="91">
        <f>IFERROR(솔유형3,"")</f>
        <v>0</v>
      </c>
      <c r="N7" s="82" t="b">
        <f t="shared" si="7"/>
        <v>0</v>
      </c>
      <c r="O7" s="80" t="str">
        <f t="shared" si="8"/>
        <v>10</v>
      </c>
      <c r="P7" s="80" t="str">
        <f t="shared" si="9"/>
        <v>5</v>
      </c>
      <c r="Q7" s="81" t="str">
        <f t="shared" si="10"/>
        <v>10</v>
      </c>
      <c r="U7"/>
      <c r="Y7" s="5" t="s">
        <v>222</v>
      </c>
      <c r="Z7" s="80">
        <v>5</v>
      </c>
    </row>
    <row r="8" spans="1:26" s="79" customFormat="1" ht="27" customHeight="1">
      <c r="A8" s="82">
        <v>4</v>
      </c>
      <c r="B8" s="69">
        <f t="shared" si="0"/>
        <v>0</v>
      </c>
      <c r="C8" s="70">
        <f t="shared" si="1"/>
        <v>0</v>
      </c>
      <c r="D8" s="70">
        <f t="shared" si="2"/>
        <v>0</v>
      </c>
      <c r="E8" s="70" t="str">
        <f t="shared" si="3"/>
        <v>.</v>
      </c>
      <c r="F8" s="71">
        <f t="shared" si="4"/>
        <v>0</v>
      </c>
      <c r="G8" s="71">
        <f t="shared" si="5"/>
        <v>0</v>
      </c>
      <c r="H8" s="91">
        <f t="shared" si="6"/>
        <v>0</v>
      </c>
      <c r="I8" s="94">
        <f>IFERROR(종류3,"")</f>
        <v>0</v>
      </c>
      <c r="J8" s="70">
        <f>IFERROR(제품명4,"")</f>
        <v>0</v>
      </c>
      <c r="K8" s="71">
        <f>IFERROR(인증4,"")</f>
        <v>0</v>
      </c>
      <c r="L8" s="71">
        <f>IFERROR(납품4,"")</f>
        <v>0</v>
      </c>
      <c r="M8" s="91">
        <f>IFERROR(솔유형4,"")</f>
        <v>0</v>
      </c>
      <c r="N8" s="82" t="b">
        <f t="shared" si="7"/>
        <v>0</v>
      </c>
      <c r="O8" s="80" t="str">
        <f t="shared" si="8"/>
        <v>10</v>
      </c>
      <c r="P8" s="80" t="str">
        <f t="shared" si="9"/>
        <v>5</v>
      </c>
      <c r="Q8" s="81" t="str">
        <f t="shared" si="10"/>
        <v>10</v>
      </c>
    </row>
    <row r="9" spans="1:26" s="79" customFormat="1" ht="27" customHeight="1">
      <c r="A9" s="82">
        <v>5</v>
      </c>
      <c r="B9" s="69">
        <f t="shared" si="0"/>
        <v>0</v>
      </c>
      <c r="C9" s="70">
        <f t="shared" si="1"/>
        <v>0</v>
      </c>
      <c r="D9" s="70">
        <f t="shared" si="2"/>
        <v>0</v>
      </c>
      <c r="E9" s="70" t="str">
        <f t="shared" si="3"/>
        <v>.</v>
      </c>
      <c r="F9" s="71">
        <f t="shared" si="4"/>
        <v>0</v>
      </c>
      <c r="G9" s="71">
        <f t="shared" si="5"/>
        <v>0</v>
      </c>
      <c r="H9" s="91">
        <f t="shared" si="6"/>
        <v>0</v>
      </c>
      <c r="I9" s="94">
        <f>IFERROR(종류4,"")</f>
        <v>0</v>
      </c>
      <c r="J9" s="70">
        <f>IFERROR(제품명5,"")</f>
        <v>0</v>
      </c>
      <c r="K9" s="71">
        <f>IFERROR(인증5,"")</f>
        <v>0</v>
      </c>
      <c r="L9" s="71">
        <f>IFERROR(납품5,"")</f>
        <v>0</v>
      </c>
      <c r="M9" s="91">
        <f>IFERROR(솔유형5,"")</f>
        <v>0</v>
      </c>
      <c r="N9" s="82" t="b">
        <f t="shared" si="7"/>
        <v>0</v>
      </c>
      <c r="O9" s="80" t="str">
        <f t="shared" si="8"/>
        <v>10</v>
      </c>
      <c r="P9" s="80" t="str">
        <f t="shared" si="9"/>
        <v>5</v>
      </c>
      <c r="Q9" s="81" t="str">
        <f t="shared" si="10"/>
        <v>10</v>
      </c>
    </row>
    <row r="10" spans="1:26" s="79" customFormat="1" ht="27" customHeight="1">
      <c r="A10" s="82">
        <v>6</v>
      </c>
      <c r="B10" s="69">
        <f t="shared" si="0"/>
        <v>0</v>
      </c>
      <c r="C10" s="70">
        <f t="shared" si="1"/>
        <v>0</v>
      </c>
      <c r="D10" s="70">
        <f t="shared" si="2"/>
        <v>0</v>
      </c>
      <c r="E10" s="70" t="str">
        <f t="shared" si="3"/>
        <v>.</v>
      </c>
      <c r="F10" s="71">
        <f t="shared" si="4"/>
        <v>0</v>
      </c>
      <c r="G10" s="71">
        <f t="shared" si="5"/>
        <v>0</v>
      </c>
      <c r="H10" s="91">
        <f t="shared" si="6"/>
        <v>0</v>
      </c>
      <c r="I10" s="94">
        <f>IFERROR(종류5,"")</f>
        <v>0</v>
      </c>
      <c r="J10" s="70">
        <f>IFERROR(제품명6,"")</f>
        <v>0</v>
      </c>
      <c r="K10" s="71">
        <f>IFERROR(인증6,"")</f>
        <v>0</v>
      </c>
      <c r="L10" s="71">
        <f>IFERROR(납품6,"")</f>
        <v>0</v>
      </c>
      <c r="M10" s="91">
        <f>IFERROR(솔유형6,"")</f>
        <v>0</v>
      </c>
      <c r="N10" s="82" t="b">
        <f t="shared" si="7"/>
        <v>0</v>
      </c>
      <c r="O10" s="80" t="str">
        <f t="shared" si="8"/>
        <v>10</v>
      </c>
      <c r="P10" s="80" t="str">
        <f t="shared" si="9"/>
        <v>5</v>
      </c>
      <c r="Q10" s="81" t="str">
        <f t="shared" si="10"/>
        <v>10</v>
      </c>
    </row>
    <row r="11" spans="1:26" s="79" customFormat="1" ht="27" customHeight="1">
      <c r="A11" s="82">
        <v>7</v>
      </c>
      <c r="B11" s="69">
        <f t="shared" si="0"/>
        <v>0</v>
      </c>
      <c r="C11" s="70">
        <f t="shared" si="1"/>
        <v>0</v>
      </c>
      <c r="D11" s="70">
        <f t="shared" si="2"/>
        <v>0</v>
      </c>
      <c r="E11" s="70" t="str">
        <f t="shared" si="3"/>
        <v>.</v>
      </c>
      <c r="F11" s="71">
        <f t="shared" si="4"/>
        <v>0</v>
      </c>
      <c r="G11" s="71">
        <f t="shared" si="5"/>
        <v>0</v>
      </c>
      <c r="H11" s="91">
        <f t="shared" si="6"/>
        <v>0</v>
      </c>
      <c r="I11" s="94">
        <f>IFERROR(종류6,"")</f>
        <v>0</v>
      </c>
      <c r="J11" s="70">
        <f>IFERROR(제품명7,"")</f>
        <v>0</v>
      </c>
      <c r="K11" s="71">
        <f>IFERROR(인증7,"")</f>
        <v>0</v>
      </c>
      <c r="L11" s="71">
        <f>IFERROR(납품7,"")</f>
        <v>0</v>
      </c>
      <c r="M11" s="91">
        <f>IFERROR(솔유형7,"")</f>
        <v>0</v>
      </c>
      <c r="N11" s="82" t="b">
        <f t="shared" si="7"/>
        <v>0</v>
      </c>
      <c r="O11" s="80" t="str">
        <f t="shared" si="8"/>
        <v>10</v>
      </c>
      <c r="P11" s="80" t="str">
        <f t="shared" si="9"/>
        <v>5</v>
      </c>
      <c r="Q11" s="81" t="str">
        <f t="shared" si="10"/>
        <v>10</v>
      </c>
    </row>
    <row r="12" spans="1:26" s="79" customFormat="1" ht="27" customHeight="1">
      <c r="A12" s="82">
        <v>8</v>
      </c>
      <c r="B12" s="69">
        <f t="shared" si="0"/>
        <v>0</v>
      </c>
      <c r="C12" s="70">
        <f t="shared" si="1"/>
        <v>0</v>
      </c>
      <c r="D12" s="70">
        <f t="shared" si="2"/>
        <v>0</v>
      </c>
      <c r="E12" s="70" t="str">
        <f t="shared" si="3"/>
        <v>.</v>
      </c>
      <c r="F12" s="71">
        <f t="shared" si="4"/>
        <v>0</v>
      </c>
      <c r="G12" s="71">
        <f t="shared" si="5"/>
        <v>0</v>
      </c>
      <c r="H12" s="91">
        <f t="shared" si="6"/>
        <v>0</v>
      </c>
      <c r="I12" s="94">
        <f>IFERROR(종류7,"")</f>
        <v>0</v>
      </c>
      <c r="J12" s="70">
        <f>IFERROR(제품명8,"")</f>
        <v>0</v>
      </c>
      <c r="K12" s="71">
        <f>IFERROR(인증8,"")</f>
        <v>0</v>
      </c>
      <c r="L12" s="71">
        <f>IFERROR(납품8,"")</f>
        <v>0</v>
      </c>
      <c r="M12" s="91">
        <f>IFERROR(솔유형8,"")</f>
        <v>0</v>
      </c>
      <c r="N12" s="82" t="b">
        <f t="shared" si="7"/>
        <v>0</v>
      </c>
      <c r="O12" s="80" t="str">
        <f t="shared" si="8"/>
        <v>10</v>
      </c>
      <c r="P12" s="80" t="str">
        <f t="shared" si="9"/>
        <v>5</v>
      </c>
      <c r="Q12" s="81" t="str">
        <f t="shared" si="10"/>
        <v>10</v>
      </c>
    </row>
    <row r="13" spans="1:26" s="79" customFormat="1" ht="27" customHeight="1">
      <c r="A13" s="82">
        <v>9</v>
      </c>
      <c r="B13" s="69">
        <f t="shared" si="0"/>
        <v>0</v>
      </c>
      <c r="C13" s="70">
        <f t="shared" si="1"/>
        <v>0</v>
      </c>
      <c r="D13" s="70">
        <f t="shared" si="2"/>
        <v>0</v>
      </c>
      <c r="E13" s="70" t="str">
        <f t="shared" si="3"/>
        <v>.</v>
      </c>
      <c r="F13" s="71">
        <f t="shared" si="4"/>
        <v>0</v>
      </c>
      <c r="G13" s="71">
        <f t="shared" si="5"/>
        <v>0</v>
      </c>
      <c r="H13" s="91">
        <f t="shared" si="6"/>
        <v>0</v>
      </c>
      <c r="I13" s="94">
        <f>IFERROR(종류8,"")</f>
        <v>0</v>
      </c>
      <c r="J13" s="70">
        <f>IFERROR(제품명9,"")</f>
        <v>0</v>
      </c>
      <c r="K13" s="71">
        <f>IFERROR(인증9,"")</f>
        <v>0</v>
      </c>
      <c r="L13" s="71">
        <f>IFERROR(납품9,"")</f>
        <v>0</v>
      </c>
      <c r="M13" s="91">
        <f>IFERROR(솔유형9,"")</f>
        <v>0</v>
      </c>
      <c r="N13" s="82" t="b">
        <f t="shared" si="7"/>
        <v>0</v>
      </c>
      <c r="O13" s="80" t="str">
        <f t="shared" si="8"/>
        <v>10</v>
      </c>
      <c r="P13" s="80" t="str">
        <f t="shared" si="9"/>
        <v>5</v>
      </c>
      <c r="Q13" s="81" t="str">
        <f t="shared" si="10"/>
        <v>10</v>
      </c>
    </row>
    <row r="14" spans="1:26" s="79" customFormat="1" ht="27" customHeight="1">
      <c r="A14" s="82">
        <v>10</v>
      </c>
      <c r="B14" s="69">
        <f t="shared" si="0"/>
        <v>0</v>
      </c>
      <c r="C14" s="70">
        <f t="shared" si="1"/>
        <v>0</v>
      </c>
      <c r="D14" s="70">
        <f t="shared" si="2"/>
        <v>0</v>
      </c>
      <c r="E14" s="70" t="str">
        <f t="shared" si="3"/>
        <v>.</v>
      </c>
      <c r="F14" s="71">
        <f t="shared" si="4"/>
        <v>0</v>
      </c>
      <c r="G14" s="71">
        <f t="shared" si="5"/>
        <v>0</v>
      </c>
      <c r="H14" s="91">
        <f t="shared" si="6"/>
        <v>0</v>
      </c>
      <c r="I14" s="94">
        <f>IFERROR(종류9,"")</f>
        <v>0</v>
      </c>
      <c r="J14" s="70">
        <f>IFERROR(제품명10,"")</f>
        <v>0</v>
      </c>
      <c r="K14" s="71">
        <f>IFERROR(인증10,"")</f>
        <v>0</v>
      </c>
      <c r="L14" s="71">
        <f>IFERROR(납품10,"")</f>
        <v>0</v>
      </c>
      <c r="M14" s="91">
        <f>IFERROR(솔유형10,"")</f>
        <v>0</v>
      </c>
      <c r="N14" s="82" t="b">
        <f t="shared" si="7"/>
        <v>0</v>
      </c>
      <c r="O14" s="80" t="str">
        <f t="shared" si="8"/>
        <v>10</v>
      </c>
      <c r="P14" s="80" t="str">
        <f t="shared" si="9"/>
        <v>5</v>
      </c>
      <c r="Q14" s="81" t="str">
        <f t="shared" si="10"/>
        <v>10</v>
      </c>
    </row>
    <row r="15" spans="1:26" s="79" customFormat="1" ht="27" customHeight="1">
      <c r="A15" s="82">
        <v>11</v>
      </c>
      <c r="B15" s="69">
        <f t="shared" si="0"/>
        <v>0</v>
      </c>
      <c r="C15" s="70">
        <f t="shared" si="1"/>
        <v>0</v>
      </c>
      <c r="D15" s="70">
        <f t="shared" si="2"/>
        <v>0</v>
      </c>
      <c r="E15" s="70" t="str">
        <f t="shared" si="3"/>
        <v>.</v>
      </c>
      <c r="F15" s="71">
        <f t="shared" si="4"/>
        <v>0</v>
      </c>
      <c r="G15" s="71">
        <f t="shared" si="5"/>
        <v>0</v>
      </c>
      <c r="H15" s="91">
        <f t="shared" si="6"/>
        <v>0</v>
      </c>
      <c r="I15" s="94" t="str">
        <f>IFERROR(종류10,"")</f>
        <v/>
      </c>
      <c r="J15" s="70">
        <f>IFERROR(제품명11,"")</f>
        <v>0</v>
      </c>
      <c r="K15" s="71">
        <f>IFERROR(인증11,"")</f>
        <v>0</v>
      </c>
      <c r="L15" s="71">
        <f>IFERROR(납품11,"")</f>
        <v>0</v>
      </c>
      <c r="M15" s="91">
        <f>IFERROR(솔유형11,"")</f>
        <v>0</v>
      </c>
      <c r="N15" s="82" t="b">
        <f t="shared" si="7"/>
        <v>0</v>
      </c>
      <c r="O15" s="80" t="str">
        <f t="shared" si="8"/>
        <v>10</v>
      </c>
      <c r="P15" s="80" t="str">
        <f t="shared" si="9"/>
        <v>5</v>
      </c>
      <c r="Q15" s="81" t="str">
        <f t="shared" si="10"/>
        <v>10</v>
      </c>
    </row>
    <row r="16" spans="1:26" s="79" customFormat="1" ht="27" customHeight="1">
      <c r="A16" s="82">
        <v>12</v>
      </c>
      <c r="B16" s="69">
        <f t="shared" si="0"/>
        <v>0</v>
      </c>
      <c r="C16" s="70">
        <f t="shared" si="1"/>
        <v>0</v>
      </c>
      <c r="D16" s="70">
        <f t="shared" si="2"/>
        <v>0</v>
      </c>
      <c r="E16" s="70" t="str">
        <f t="shared" si="3"/>
        <v>.</v>
      </c>
      <c r="F16" s="71">
        <f t="shared" si="4"/>
        <v>0</v>
      </c>
      <c r="G16" s="71">
        <f t="shared" si="5"/>
        <v>0</v>
      </c>
      <c r="H16" s="91">
        <f t="shared" si="6"/>
        <v>0</v>
      </c>
      <c r="I16" s="94">
        <f>IFERROR(종류11,"")</f>
        <v>0</v>
      </c>
      <c r="J16" s="70">
        <f>IFERROR(제품명12,"")</f>
        <v>0</v>
      </c>
      <c r="K16" s="71">
        <f>IFERROR(인증12,"")</f>
        <v>0</v>
      </c>
      <c r="L16" s="71">
        <f>IFERROR(납품12,"")</f>
        <v>0</v>
      </c>
      <c r="M16" s="91">
        <f>IFERROR(솔유형12,"")</f>
        <v>0</v>
      </c>
      <c r="N16" s="82" t="b">
        <f t="shared" si="7"/>
        <v>0</v>
      </c>
      <c r="O16" s="80" t="str">
        <f t="shared" si="8"/>
        <v>10</v>
      </c>
      <c r="P16" s="80" t="str">
        <f t="shared" si="9"/>
        <v>5</v>
      </c>
      <c r="Q16" s="81" t="str">
        <f t="shared" si="10"/>
        <v>10</v>
      </c>
    </row>
    <row r="17" spans="1:17" s="79" customFormat="1" ht="27" customHeight="1">
      <c r="A17" s="82">
        <v>13</v>
      </c>
      <c r="B17" s="69">
        <f t="shared" si="0"/>
        <v>0</v>
      </c>
      <c r="C17" s="70">
        <f t="shared" si="1"/>
        <v>0</v>
      </c>
      <c r="D17" s="70">
        <f t="shared" si="2"/>
        <v>0</v>
      </c>
      <c r="E17" s="70" t="str">
        <f t="shared" si="3"/>
        <v>.</v>
      </c>
      <c r="F17" s="71">
        <f t="shared" si="4"/>
        <v>0</v>
      </c>
      <c r="G17" s="71">
        <f t="shared" si="5"/>
        <v>0</v>
      </c>
      <c r="H17" s="91">
        <f t="shared" si="6"/>
        <v>0</v>
      </c>
      <c r="I17" s="94">
        <f>IFERROR(종류12,"")</f>
        <v>0</v>
      </c>
      <c r="J17" s="70">
        <f>IFERROR(제품명13,"")</f>
        <v>0</v>
      </c>
      <c r="K17" s="71">
        <f>IFERROR(인증13,"")</f>
        <v>0</v>
      </c>
      <c r="L17" s="71">
        <f>IFERROR(납품13,"")</f>
        <v>0</v>
      </c>
      <c r="M17" s="91">
        <f>IFERROR(솔유형13,"")</f>
        <v>0</v>
      </c>
      <c r="N17" s="82" t="b">
        <f t="shared" si="7"/>
        <v>0</v>
      </c>
      <c r="O17" s="80" t="str">
        <f t="shared" si="8"/>
        <v>10</v>
      </c>
      <c r="P17" s="80" t="str">
        <f t="shared" si="9"/>
        <v>5</v>
      </c>
      <c r="Q17" s="81" t="str">
        <f t="shared" si="10"/>
        <v>10</v>
      </c>
    </row>
    <row r="18" spans="1:17" s="79" customFormat="1" ht="27" customHeight="1">
      <c r="A18" s="82">
        <v>14</v>
      </c>
      <c r="B18" s="69">
        <f t="shared" si="0"/>
        <v>0</v>
      </c>
      <c r="C18" s="70">
        <f t="shared" si="1"/>
        <v>0</v>
      </c>
      <c r="D18" s="70">
        <f t="shared" si="2"/>
        <v>0</v>
      </c>
      <c r="E18" s="70" t="str">
        <f t="shared" si="3"/>
        <v>.</v>
      </c>
      <c r="F18" s="71">
        <f t="shared" si="4"/>
        <v>0</v>
      </c>
      <c r="G18" s="71">
        <f t="shared" si="5"/>
        <v>0</v>
      </c>
      <c r="H18" s="91">
        <f t="shared" si="6"/>
        <v>0</v>
      </c>
      <c r="I18" s="94" t="str">
        <f>IFERROR(종류13,"")</f>
        <v/>
      </c>
      <c r="J18" s="70">
        <f>IFERROR(제품명14,"")</f>
        <v>0</v>
      </c>
      <c r="K18" s="71">
        <f>IFERROR(인증14,"")</f>
        <v>0</v>
      </c>
      <c r="L18" s="71">
        <f>IFERROR(납품14,"")</f>
        <v>0</v>
      </c>
      <c r="M18" s="91">
        <f>IFERROR(솔유형14,"")</f>
        <v>0</v>
      </c>
      <c r="N18" s="82" t="b">
        <f t="shared" si="7"/>
        <v>0</v>
      </c>
      <c r="O18" s="80" t="str">
        <f t="shared" si="8"/>
        <v>10</v>
      </c>
      <c r="P18" s="80" t="str">
        <f t="shared" si="9"/>
        <v>5</v>
      </c>
      <c r="Q18" s="81" t="str">
        <f t="shared" si="10"/>
        <v>10</v>
      </c>
    </row>
    <row r="19" spans="1:17" s="79" customFormat="1" ht="27" customHeight="1" thickBot="1">
      <c r="A19" s="85">
        <v>15</v>
      </c>
      <c r="B19" s="86">
        <f t="shared" si="0"/>
        <v>0</v>
      </c>
      <c r="C19" s="87">
        <f t="shared" si="1"/>
        <v>0</v>
      </c>
      <c r="D19" s="87">
        <f t="shared" si="2"/>
        <v>0</v>
      </c>
      <c r="E19" s="87" t="str">
        <f t="shared" si="3"/>
        <v>.</v>
      </c>
      <c r="F19" s="88">
        <f t="shared" si="4"/>
        <v>0</v>
      </c>
      <c r="G19" s="88">
        <f t="shared" si="5"/>
        <v>0</v>
      </c>
      <c r="H19" s="92">
        <f t="shared" si="6"/>
        <v>0</v>
      </c>
      <c r="I19" s="95">
        <f>IFERROR(종류14,"")</f>
        <v>0</v>
      </c>
      <c r="J19" s="87">
        <f>IFERROR(제품명15,"")</f>
        <v>0</v>
      </c>
      <c r="K19" s="88">
        <f>IFERROR(인증15,"")</f>
        <v>0</v>
      </c>
      <c r="L19" s="88">
        <f>IFERROR(납품15,"")</f>
        <v>0</v>
      </c>
      <c r="M19" s="92">
        <f>IFERROR(솔유형15,"")</f>
        <v>0</v>
      </c>
      <c r="N19" s="85" t="b">
        <f t="shared" si="7"/>
        <v>0</v>
      </c>
      <c r="O19" s="89" t="str">
        <f t="shared" si="8"/>
        <v>10</v>
      </c>
      <c r="P19" s="89" t="str">
        <f t="shared" si="9"/>
        <v>5</v>
      </c>
      <c r="Q19" s="90" t="str">
        <f t="shared" si="10"/>
        <v>10</v>
      </c>
    </row>
    <row r="20" spans="1:17" s="73" customFormat="1">
      <c r="A20" s="72"/>
      <c r="C20" s="74"/>
      <c r="D20" s="74"/>
      <c r="E20" s="74"/>
      <c r="F20" s="74"/>
      <c r="G20" s="74"/>
      <c r="H20" s="74"/>
      <c r="I20" s="74"/>
      <c r="J20" s="74"/>
      <c r="K20" s="75"/>
      <c r="L20" s="75"/>
      <c r="M20" s="75"/>
      <c r="N20" s="72"/>
      <c r="O20" s="72"/>
    </row>
    <row r="21" spans="1:17" s="73" customFormat="1">
      <c r="A21" s="72"/>
      <c r="C21" s="74"/>
      <c r="D21" s="74"/>
      <c r="E21" s="74"/>
      <c r="F21" s="74"/>
      <c r="G21" s="74"/>
      <c r="H21" s="74"/>
      <c r="I21" s="74"/>
      <c r="J21" s="74"/>
      <c r="K21" s="75"/>
      <c r="L21" s="75"/>
      <c r="M21" s="75"/>
      <c r="N21" s="72"/>
      <c r="O21" s="72"/>
    </row>
    <row r="22" spans="1:17" s="73" customFormat="1">
      <c r="A22" s="72"/>
      <c r="C22" s="74"/>
      <c r="D22" s="74"/>
      <c r="E22" s="74"/>
      <c r="F22" s="74"/>
      <c r="G22" s="74"/>
      <c r="H22" s="74"/>
      <c r="I22" s="74"/>
      <c r="J22" s="74"/>
      <c r="K22" s="75"/>
      <c r="L22" s="75"/>
      <c r="M22" s="75"/>
      <c r="N22" s="72"/>
      <c r="O22" s="72"/>
    </row>
    <row r="23" spans="1:17" s="73" customFormat="1">
      <c r="A23" s="72"/>
      <c r="C23" s="74"/>
      <c r="D23" s="74"/>
      <c r="E23" s="74"/>
      <c r="F23" s="74"/>
      <c r="G23" s="74"/>
      <c r="H23" s="74"/>
      <c r="I23" s="74"/>
      <c r="J23" s="74"/>
      <c r="K23" s="75"/>
      <c r="L23" s="75"/>
      <c r="M23" s="75"/>
      <c r="N23" s="72"/>
      <c r="O23" s="72"/>
    </row>
    <row r="24" spans="1:17" s="73" customFormat="1">
      <c r="A24" s="72"/>
      <c r="C24" s="74"/>
      <c r="D24" s="74"/>
      <c r="E24" s="74"/>
      <c r="F24" s="74"/>
      <c r="G24" s="74"/>
      <c r="H24" s="74"/>
      <c r="I24" s="74"/>
      <c r="J24" s="74"/>
      <c r="K24" s="75"/>
      <c r="L24" s="75"/>
      <c r="M24" s="75"/>
      <c r="N24" s="72"/>
      <c r="O24" s="72"/>
    </row>
    <row r="25" spans="1:17" s="73" customFormat="1">
      <c r="A25" s="72"/>
      <c r="C25" s="74"/>
      <c r="D25" s="74"/>
      <c r="E25" s="74"/>
      <c r="F25" s="74"/>
      <c r="G25" s="74"/>
      <c r="H25" s="74"/>
      <c r="I25" s="74"/>
      <c r="J25" s="74"/>
      <c r="K25" s="75"/>
      <c r="L25" s="75"/>
      <c r="M25" s="75"/>
      <c r="N25" s="72"/>
      <c r="O25" s="72"/>
    </row>
    <row r="26" spans="1:17" s="73" customFormat="1">
      <c r="A26" s="72"/>
      <c r="C26" s="74"/>
      <c r="D26" s="74"/>
      <c r="E26" s="74"/>
      <c r="F26" s="74"/>
      <c r="G26" s="74"/>
      <c r="H26" s="74"/>
      <c r="I26" s="74"/>
      <c r="J26" s="74"/>
      <c r="K26" s="75"/>
      <c r="L26" s="75"/>
      <c r="M26" s="75"/>
      <c r="N26" s="72"/>
      <c r="O26" s="72"/>
    </row>
    <row r="27" spans="1:17" s="73" customFormat="1">
      <c r="A27" s="72"/>
      <c r="C27" s="74"/>
      <c r="D27" s="74"/>
      <c r="E27" s="74"/>
      <c r="F27" s="74"/>
      <c r="G27" s="74"/>
      <c r="H27" s="74"/>
      <c r="I27" s="74"/>
      <c r="J27" s="74"/>
      <c r="K27" s="75"/>
      <c r="L27" s="75"/>
      <c r="M27" s="75"/>
      <c r="N27" s="72"/>
      <c r="O27" s="72"/>
    </row>
    <row r="28" spans="1:17" s="73" customFormat="1">
      <c r="A28" s="72"/>
      <c r="C28" s="74"/>
      <c r="D28" s="74"/>
      <c r="E28" s="74"/>
      <c r="F28" s="74"/>
      <c r="G28" s="74"/>
      <c r="H28" s="74"/>
      <c r="I28" s="74"/>
      <c r="J28" s="74"/>
      <c r="K28" s="75"/>
      <c r="L28" s="75"/>
      <c r="M28" s="75"/>
      <c r="N28" s="72"/>
      <c r="O28" s="72"/>
    </row>
    <row r="29" spans="1:17" s="73" customFormat="1">
      <c r="A29" s="72"/>
      <c r="C29" s="74"/>
      <c r="D29" s="74"/>
      <c r="E29" s="74"/>
      <c r="F29" s="74"/>
      <c r="G29" s="74"/>
      <c r="H29" s="74"/>
      <c r="I29" s="74"/>
      <c r="J29" s="74"/>
      <c r="K29" s="75"/>
      <c r="L29" s="75"/>
      <c r="M29" s="75"/>
      <c r="N29" s="72"/>
      <c r="O29" s="72"/>
    </row>
    <row r="30" spans="1:17" s="73" customFormat="1">
      <c r="A30" s="72"/>
      <c r="C30" s="74"/>
      <c r="D30" s="74"/>
      <c r="E30" s="74"/>
      <c r="F30" s="74"/>
      <c r="G30" s="74"/>
      <c r="H30" s="74"/>
      <c r="I30" s="74"/>
      <c r="J30" s="74"/>
      <c r="K30" s="75"/>
      <c r="L30" s="75"/>
      <c r="M30" s="75"/>
      <c r="N30" s="72"/>
      <c r="O30" s="72"/>
    </row>
    <row r="31" spans="1:17" s="73" customFormat="1">
      <c r="A31" s="72"/>
      <c r="C31" s="74"/>
      <c r="D31" s="74"/>
      <c r="E31" s="74"/>
      <c r="F31" s="74"/>
      <c r="G31" s="74"/>
      <c r="H31" s="74"/>
      <c r="I31" s="74"/>
      <c r="J31" s="74"/>
      <c r="K31" s="75"/>
      <c r="L31" s="75"/>
      <c r="M31" s="75"/>
      <c r="N31" s="72"/>
      <c r="O31" s="72"/>
    </row>
    <row r="32" spans="1:17" s="73" customFormat="1">
      <c r="A32" s="72"/>
      <c r="C32" s="74"/>
      <c r="D32" s="74"/>
      <c r="E32" s="74"/>
      <c r="F32" s="74"/>
      <c r="G32" s="74"/>
      <c r="H32" s="74"/>
      <c r="I32" s="74"/>
      <c r="J32" s="74"/>
      <c r="K32" s="75"/>
      <c r="L32" s="75"/>
      <c r="M32" s="75"/>
      <c r="N32" s="72"/>
      <c r="O32" s="72"/>
    </row>
    <row r="33" spans="1:15" s="73" customFormat="1">
      <c r="A33" s="72"/>
      <c r="C33" s="74"/>
      <c r="D33" s="74"/>
      <c r="E33" s="74"/>
      <c r="F33" s="74"/>
      <c r="G33" s="74"/>
      <c r="H33" s="74"/>
      <c r="I33" s="74"/>
      <c r="J33" s="74"/>
      <c r="K33" s="75"/>
      <c r="L33" s="75"/>
      <c r="M33" s="75"/>
      <c r="N33" s="72"/>
      <c r="O33" s="72"/>
    </row>
  </sheetData>
  <mergeCells count="4">
    <mergeCell ref="A3:H3"/>
    <mergeCell ref="N3:Q3"/>
    <mergeCell ref="Y4:Z4"/>
    <mergeCell ref="I3:M3"/>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E44"/>
  <sheetViews>
    <sheetView workbookViewId="0">
      <selection activeCell="B42" sqref="B42:C44"/>
    </sheetView>
  </sheetViews>
  <sheetFormatPr defaultRowHeight="16.5"/>
  <sheetData>
    <row r="3" spans="2:5">
      <c r="B3" t="s">
        <v>30</v>
      </c>
      <c r="E3" t="s">
        <v>231</v>
      </c>
    </row>
    <row r="4" spans="2:5">
      <c r="B4" t="s">
        <v>29</v>
      </c>
      <c r="E4" t="s">
        <v>232</v>
      </c>
    </row>
    <row r="7" spans="2:5">
      <c r="B7" t="s">
        <v>181</v>
      </c>
    </row>
    <row r="8" spans="2:5">
      <c r="B8" t="s">
        <v>188</v>
      </c>
    </row>
    <row r="9" spans="2:5">
      <c r="B9" t="s">
        <v>189</v>
      </c>
    </row>
    <row r="10" spans="2:5">
      <c r="B10" t="s">
        <v>190</v>
      </c>
    </row>
    <row r="11" spans="2:5">
      <c r="B11" t="s">
        <v>191</v>
      </c>
    </row>
    <row r="12" spans="2:5">
      <c r="B12" t="s">
        <v>192</v>
      </c>
    </row>
    <row r="13" spans="2:5">
      <c r="B13" t="s">
        <v>193</v>
      </c>
    </row>
    <row r="14" spans="2:5">
      <c r="B14" t="s">
        <v>194</v>
      </c>
    </row>
    <row r="15" spans="2:5">
      <c r="B15" t="s">
        <v>195</v>
      </c>
    </row>
    <row r="16" spans="2:5">
      <c r="B16" t="s">
        <v>196</v>
      </c>
    </row>
    <row r="17" spans="2:2">
      <c r="B17" t="s">
        <v>205</v>
      </c>
    </row>
    <row r="18" spans="2:2">
      <c r="B18" t="s">
        <v>206</v>
      </c>
    </row>
    <row r="19" spans="2:2">
      <c r="B19" t="s">
        <v>197</v>
      </c>
    </row>
    <row r="20" spans="2:2">
      <c r="B20" t="s">
        <v>198</v>
      </c>
    </row>
    <row r="21" spans="2:2">
      <c r="B21" t="s">
        <v>199</v>
      </c>
    </row>
    <row r="22" spans="2:2">
      <c r="B22" t="s">
        <v>207</v>
      </c>
    </row>
    <row r="23" spans="2:2">
      <c r="B23" t="s">
        <v>208</v>
      </c>
    </row>
    <row r="24" spans="2:2">
      <c r="B24" t="s">
        <v>200</v>
      </c>
    </row>
    <row r="25" spans="2:2">
      <c r="B25" t="s">
        <v>201</v>
      </c>
    </row>
    <row r="26" spans="2:2">
      <c r="B26" t="s">
        <v>202</v>
      </c>
    </row>
    <row r="27" spans="2:2">
      <c r="B27" t="s">
        <v>203</v>
      </c>
    </row>
    <row r="28" spans="2:2">
      <c r="B28" t="s">
        <v>204</v>
      </c>
    </row>
    <row r="29" spans="2:2">
      <c r="B29" t="s">
        <v>209</v>
      </c>
    </row>
    <row r="30" spans="2:2">
      <c r="B30" t="s">
        <v>210</v>
      </c>
    </row>
    <row r="31" spans="2:2">
      <c r="B31" t="s">
        <v>211</v>
      </c>
    </row>
    <row r="32" spans="2:2">
      <c r="B32" t="s">
        <v>212</v>
      </c>
    </row>
    <row r="33" spans="2:3">
      <c r="B33" t="s">
        <v>213</v>
      </c>
    </row>
    <row r="34" spans="2:3">
      <c r="B34" t="s">
        <v>214</v>
      </c>
    </row>
    <row r="35" spans="2:3">
      <c r="B35" t="s">
        <v>215</v>
      </c>
    </row>
    <row r="36" spans="2:3">
      <c r="B36" t="s">
        <v>216</v>
      </c>
    </row>
    <row r="37" spans="2:3">
      <c r="B37" t="s">
        <v>217</v>
      </c>
    </row>
    <row r="38" spans="2:3">
      <c r="B38" t="s">
        <v>218</v>
      </c>
    </row>
    <row r="42" spans="2:3">
      <c r="B42" t="s">
        <v>220</v>
      </c>
      <c r="C42">
        <v>20</v>
      </c>
    </row>
    <row r="43" spans="2:3">
      <c r="B43" t="s">
        <v>221</v>
      </c>
      <c r="C43">
        <v>10</v>
      </c>
    </row>
    <row r="44" spans="2:3">
      <c r="B44" t="s">
        <v>222</v>
      </c>
      <c r="C44">
        <v>5</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이름이 지정된 범위</vt:lpstr>
      </vt:variant>
      <vt:variant>
        <vt:i4>133</vt:i4>
      </vt:variant>
    </vt:vector>
  </HeadingPairs>
  <TitlesOfParts>
    <vt:vector size="139" baseType="lpstr">
      <vt:lpstr>1. 신청서 </vt:lpstr>
      <vt:lpstr>2. 솔루션 소개서</vt:lpstr>
      <vt:lpstr>3. 단가 작성 서식</vt:lpstr>
      <vt:lpstr>4. 공급 제품 및 솔루션 분류체계</vt:lpstr>
      <vt:lpstr>신청서 정리(작성X)</vt:lpstr>
      <vt:lpstr>분류표(드랍박스)</vt:lpstr>
      <vt:lpstr>'1. 신청서 '!Print_Area</vt:lpstr>
      <vt:lpstr>'3. 단가 작성 서식'!Print_Area</vt:lpstr>
      <vt:lpstr>공류10</vt:lpstr>
      <vt:lpstr>기업명</vt:lpstr>
      <vt:lpstr>납품1</vt:lpstr>
      <vt:lpstr>납품10</vt:lpstr>
      <vt:lpstr>납품11</vt:lpstr>
      <vt:lpstr>납품12</vt:lpstr>
      <vt:lpstr>납품13</vt:lpstr>
      <vt:lpstr>납품14</vt:lpstr>
      <vt:lpstr>납품15</vt:lpstr>
      <vt:lpstr>납품2</vt:lpstr>
      <vt:lpstr>납품3</vt:lpstr>
      <vt:lpstr>납품4</vt:lpstr>
      <vt:lpstr>납품5</vt:lpstr>
      <vt:lpstr>납품6</vt:lpstr>
      <vt:lpstr>납품7</vt:lpstr>
      <vt:lpstr>납품8</vt:lpstr>
      <vt:lpstr>납품9</vt:lpstr>
      <vt:lpstr>년</vt:lpstr>
      <vt:lpstr>대표자</vt:lpstr>
      <vt:lpstr>매출액</vt:lpstr>
      <vt:lpstr>사업자등록번호</vt:lpstr>
      <vt:lpstr>소재지</vt:lpstr>
      <vt:lpstr>솔루션유형</vt:lpstr>
      <vt:lpstr>솔유형1</vt:lpstr>
      <vt:lpstr>솔유형10</vt:lpstr>
      <vt:lpstr>솔유형11</vt:lpstr>
      <vt:lpstr>솔유형12</vt:lpstr>
      <vt:lpstr>솔유형13</vt:lpstr>
      <vt:lpstr>솔유형14</vt:lpstr>
      <vt:lpstr>솔유형15</vt:lpstr>
      <vt:lpstr>솔유형2</vt:lpstr>
      <vt:lpstr>솔유형3</vt:lpstr>
      <vt:lpstr>솔유형4</vt:lpstr>
      <vt:lpstr>솔유형5</vt:lpstr>
      <vt:lpstr>솔유형6</vt:lpstr>
      <vt:lpstr>솔유형7</vt:lpstr>
      <vt:lpstr>솔유형8</vt:lpstr>
      <vt:lpstr>솔유형9</vt:lpstr>
      <vt:lpstr>월</vt:lpstr>
      <vt:lpstr>유통기업명</vt:lpstr>
      <vt:lpstr>유형1</vt:lpstr>
      <vt:lpstr>유형10</vt:lpstr>
      <vt:lpstr>유형11</vt:lpstr>
      <vt:lpstr>유형12</vt:lpstr>
      <vt:lpstr>유형13</vt:lpstr>
      <vt:lpstr>유형14</vt:lpstr>
      <vt:lpstr>유형15</vt:lpstr>
      <vt:lpstr>유형16</vt:lpstr>
      <vt:lpstr>유형17</vt:lpstr>
      <vt:lpstr>유형18</vt:lpstr>
      <vt:lpstr>유형19</vt:lpstr>
      <vt:lpstr>유형20</vt:lpstr>
      <vt:lpstr>유형21</vt:lpstr>
      <vt:lpstr>유형22</vt:lpstr>
      <vt:lpstr>유형23</vt:lpstr>
      <vt:lpstr>유형24</vt:lpstr>
      <vt:lpstr>유형25</vt:lpstr>
      <vt:lpstr>유형26</vt:lpstr>
      <vt:lpstr>유형27</vt:lpstr>
      <vt:lpstr>유형28</vt:lpstr>
      <vt:lpstr>유형29</vt:lpstr>
      <vt:lpstr>유형3</vt:lpstr>
      <vt:lpstr>유형30</vt:lpstr>
      <vt:lpstr>유형31</vt:lpstr>
      <vt:lpstr>유형4</vt:lpstr>
      <vt:lpstr>유형5</vt:lpstr>
      <vt:lpstr>유형6</vt:lpstr>
      <vt:lpstr>유형7</vt:lpstr>
      <vt:lpstr>유형8</vt:lpstr>
      <vt:lpstr>유형9</vt:lpstr>
      <vt:lpstr>인증1</vt:lpstr>
      <vt:lpstr>인증10</vt:lpstr>
      <vt:lpstr>인증11</vt:lpstr>
      <vt:lpstr>인증12</vt:lpstr>
      <vt:lpstr>인증13</vt:lpstr>
      <vt:lpstr>인증14</vt:lpstr>
      <vt:lpstr>인증15</vt:lpstr>
      <vt:lpstr>인증2</vt:lpstr>
      <vt:lpstr>인증3</vt:lpstr>
      <vt:lpstr>인증4</vt:lpstr>
      <vt:lpstr>인증5</vt:lpstr>
      <vt:lpstr>인증6</vt:lpstr>
      <vt:lpstr>인증7</vt:lpstr>
      <vt:lpstr>인증8</vt:lpstr>
      <vt:lpstr>인증9</vt:lpstr>
      <vt:lpstr>전담인력수</vt:lpstr>
      <vt:lpstr>제품1</vt:lpstr>
      <vt:lpstr>제품10</vt:lpstr>
      <vt:lpstr>제품11</vt:lpstr>
      <vt:lpstr>제품12</vt:lpstr>
      <vt:lpstr>제품13</vt:lpstr>
      <vt:lpstr>제품14</vt:lpstr>
      <vt:lpstr>제품15</vt:lpstr>
      <vt:lpstr>제품2</vt:lpstr>
      <vt:lpstr>제품3</vt:lpstr>
      <vt:lpstr>제품4</vt:lpstr>
      <vt:lpstr>제품5</vt:lpstr>
      <vt:lpstr>제품6</vt:lpstr>
      <vt:lpstr>제품7</vt:lpstr>
      <vt:lpstr>제품8</vt:lpstr>
      <vt:lpstr>제품9</vt:lpstr>
      <vt:lpstr>제품명1</vt:lpstr>
      <vt:lpstr>제품명10</vt:lpstr>
      <vt:lpstr>제품명11</vt:lpstr>
      <vt:lpstr>제품명12</vt:lpstr>
      <vt:lpstr>제품명13</vt:lpstr>
      <vt:lpstr>제품명14</vt:lpstr>
      <vt:lpstr>제품명15</vt:lpstr>
      <vt:lpstr>제품명2</vt:lpstr>
      <vt:lpstr>제품명3</vt:lpstr>
      <vt:lpstr>제품명4</vt:lpstr>
      <vt:lpstr>제품명5</vt:lpstr>
      <vt:lpstr>제품명6</vt:lpstr>
      <vt:lpstr>제품명7</vt:lpstr>
      <vt:lpstr>제품명8</vt:lpstr>
      <vt:lpstr>제품명9</vt:lpstr>
      <vt:lpstr>종ㄹ휴13</vt:lpstr>
      <vt:lpstr>종류1</vt:lpstr>
      <vt:lpstr>종류11</vt:lpstr>
      <vt:lpstr>종류12</vt:lpstr>
      <vt:lpstr>종류14</vt:lpstr>
      <vt:lpstr>종류15</vt:lpstr>
      <vt:lpstr>종류2</vt:lpstr>
      <vt:lpstr>종류3</vt:lpstr>
      <vt:lpstr>종류4</vt:lpstr>
      <vt:lpstr>종류5</vt:lpstr>
      <vt:lpstr>종류6</vt:lpstr>
      <vt:lpstr>종류7</vt:lpstr>
      <vt:lpstr>종류8</vt:lpstr>
      <vt:lpstr>종류9</vt:lpstr>
      <vt:lpstr>종업원수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kisia</dc:creator>
  <cp:lastModifiedBy>Windows 사용자</cp:lastModifiedBy>
  <cp:lastPrinted>2024-05-14T06:27:12Z</cp:lastPrinted>
  <dcterms:created xsi:type="dcterms:W3CDTF">2023-04-19T04:54:00Z</dcterms:created>
  <dcterms:modified xsi:type="dcterms:W3CDTF">2024-05-14T06:33:45Z</dcterms:modified>
</cp:coreProperties>
</file>